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61fbc8d18514bb/4、待用报表/"/>
    </mc:Choice>
  </mc:AlternateContent>
  <xr:revisionPtr revIDLastSave="52" documentId="11_A098EBEBFEDBD0BC640F98234B21E0AF7D433D5E" xr6:coauthVersionLast="47" xr6:coauthVersionMax="47" xr10:uidLastSave="{4E21BA1E-26F2-47E8-8016-B51DABAE51B9}"/>
  <bookViews>
    <workbookView xWindow="-120" yWindow="-120" windowWidth="21840" windowHeight="13140" tabRatio="602" xr2:uid="{00000000-000D-0000-FFFF-FFFF00000000}"/>
  </bookViews>
  <sheets>
    <sheet name="极简年历" sheetId="12" r:id="rId1"/>
    <sheet name="Nongli" sheetId="5" r:id="rId2"/>
  </sheets>
  <definedNames>
    <definedName name="_xlnm.Print_Area" localSheetId="1">Nongli!$A$1:$AB$2488</definedName>
    <definedName name="_xlnm.Print_Area" localSheetId="0">极简年历!$C$15:$AN$96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2" l="1"/>
  <c r="D14" i="12" s="1"/>
  <c r="AA1" i="5" l="1"/>
  <c r="AD25" i="5" l="1"/>
  <c r="AD23" i="5"/>
  <c r="AD21" i="5"/>
  <c r="AD19" i="5"/>
  <c r="AD17" i="5"/>
  <c r="AD15" i="5"/>
  <c r="AD13" i="5"/>
  <c r="AD11" i="5"/>
  <c r="AD9" i="5"/>
  <c r="AD7" i="5"/>
  <c r="AD5" i="5"/>
  <c r="AD3" i="5"/>
  <c r="A24" i="12" l="1"/>
  <c r="A31" i="12" s="1"/>
  <c r="A38" i="12" l="1"/>
  <c r="C93" i="12"/>
  <c r="C79" i="12"/>
  <c r="C65" i="12"/>
  <c r="C51" i="12"/>
  <c r="C37" i="12"/>
  <c r="C43" i="12"/>
  <c r="C86" i="12"/>
  <c r="C72" i="12"/>
  <c r="C58" i="12"/>
  <c r="C23" i="12"/>
  <c r="A45" i="12" l="1"/>
  <c r="A52" i="12" s="1"/>
  <c r="A59" i="12" s="1"/>
  <c r="A66" i="12" s="1"/>
  <c r="A73" i="12" s="1"/>
  <c r="A80" i="12" s="1"/>
  <c r="A87" i="12" s="1"/>
  <c r="A94" i="12" s="1"/>
  <c r="AA2" i="5"/>
  <c r="AA5" i="5" s="1"/>
  <c r="AA4" i="5"/>
  <c r="Y2" i="5"/>
  <c r="AG2" i="5"/>
  <c r="H3" i="5"/>
  <c r="H6" i="5"/>
  <c r="H7" i="5"/>
  <c r="H8" i="5"/>
  <c r="H11" i="5"/>
  <c r="H12" i="5" s="1"/>
  <c r="H16" i="5"/>
  <c r="H17" i="5" s="1"/>
  <c r="H22" i="5"/>
  <c r="X2" i="5" l="1"/>
  <c r="Y3" i="5" s="1"/>
  <c r="AC1" i="5"/>
  <c r="AF2" i="5" s="1"/>
  <c r="AF21" i="5" s="1"/>
  <c r="X1" i="5"/>
  <c r="Y1" i="5"/>
  <c r="AK21" i="5" l="1"/>
  <c r="AL21" i="5"/>
  <c r="AG21" i="5"/>
  <c r="X3" i="5"/>
  <c r="X4" i="5" s="1"/>
  <c r="AF4" i="5"/>
  <c r="AF5" i="5"/>
  <c r="AF22" i="5"/>
  <c r="AF7" i="5"/>
  <c r="AF13" i="5"/>
  <c r="AF17" i="5"/>
  <c r="AF3" i="5"/>
  <c r="AF18" i="5"/>
  <c r="AF6" i="5"/>
  <c r="AF9" i="5"/>
  <c r="AF8" i="5"/>
  <c r="AF12" i="5"/>
  <c r="AF25" i="5"/>
  <c r="AF19" i="5"/>
  <c r="AF16" i="5"/>
  <c r="AF26" i="5"/>
  <c r="AF20" i="5"/>
  <c r="AF24" i="5"/>
  <c r="AF15" i="5"/>
  <c r="AF23" i="5"/>
  <c r="AF14" i="5"/>
  <c r="AF10" i="5"/>
  <c r="AF11" i="5"/>
  <c r="Y4" i="5"/>
  <c r="Y5" i="5"/>
  <c r="X5" i="5" l="1"/>
  <c r="AL11" i="5"/>
  <c r="AG11" i="5"/>
  <c r="AL14" i="5"/>
  <c r="AG14" i="5"/>
  <c r="AK15" i="5"/>
  <c r="AL15" i="5"/>
  <c r="AG15" i="5"/>
  <c r="AK20" i="5"/>
  <c r="AL20" i="5"/>
  <c r="AG20" i="5"/>
  <c r="AK16" i="5"/>
  <c r="AL16" i="5"/>
  <c r="AG16" i="5"/>
  <c r="AL25" i="5"/>
  <c r="AG25" i="5"/>
  <c r="AL8" i="5"/>
  <c r="AG8" i="5"/>
  <c r="AK6" i="5"/>
  <c r="AL6" i="5"/>
  <c r="AG6" i="5"/>
  <c r="AK3" i="5"/>
  <c r="AL3" i="5"/>
  <c r="AG3" i="5"/>
  <c r="AK13" i="5"/>
  <c r="AL13" i="5"/>
  <c r="AG13" i="5"/>
  <c r="AK22" i="5"/>
  <c r="AL22" i="5"/>
  <c r="AG22" i="5"/>
  <c r="AK4" i="5"/>
  <c r="AL4" i="5"/>
  <c r="AG4" i="5"/>
  <c r="AL10" i="5"/>
  <c r="AG10" i="5"/>
  <c r="AK23" i="5"/>
  <c r="AL23" i="5"/>
  <c r="AG23" i="5"/>
  <c r="AK24" i="5"/>
  <c r="AL24" i="5"/>
  <c r="AG24" i="5"/>
  <c r="AK26" i="5"/>
  <c r="AL26" i="5"/>
  <c r="AG26" i="5"/>
  <c r="AL19" i="5"/>
  <c r="AK19" i="5"/>
  <c r="AG19" i="5"/>
  <c r="AL12" i="5"/>
  <c r="AG12" i="5"/>
  <c r="AK9" i="5"/>
  <c r="AL9" i="5"/>
  <c r="AG9" i="5"/>
  <c r="AK18" i="5"/>
  <c r="AL18" i="5"/>
  <c r="AG18" i="5"/>
  <c r="AK17" i="5"/>
  <c r="AL17" i="5"/>
  <c r="AG17" i="5"/>
  <c r="AK7" i="5"/>
  <c r="AL7" i="5"/>
  <c r="AG7" i="5"/>
  <c r="AK5" i="5"/>
  <c r="AL5" i="5"/>
  <c r="AG5" i="5"/>
  <c r="AK10" i="5"/>
  <c r="AK12" i="5"/>
  <c r="AK11" i="5"/>
  <c r="AK14" i="5"/>
  <c r="AK25" i="5"/>
  <c r="AK8" i="5"/>
  <c r="H13" i="12" l="1"/>
  <c r="D10" i="12"/>
  <c r="E17" i="12"/>
  <c r="E16" i="12" s="1"/>
  <c r="E18" i="12" s="1"/>
  <c r="H17" i="12"/>
  <c r="H16" i="12" s="1"/>
  <c r="H18" i="12" s="1"/>
  <c r="F17" i="12"/>
  <c r="F16" i="12" s="1"/>
  <c r="F18" i="12" s="1"/>
  <c r="D17" i="12"/>
  <c r="D16" i="12" s="1"/>
  <c r="D18" i="12" s="1"/>
  <c r="I17" i="12"/>
  <c r="I16" i="12" s="1"/>
  <c r="I18" i="12" s="1"/>
  <c r="G17" i="12"/>
  <c r="G16" i="12" s="1"/>
  <c r="G18" i="12" s="1"/>
  <c r="D83" i="12"/>
  <c r="D87" i="12" s="1"/>
  <c r="D88" i="12" s="1"/>
  <c r="D69" i="12"/>
  <c r="G73" i="12" s="1"/>
  <c r="G74" i="12" s="1"/>
  <c r="D55" i="12"/>
  <c r="J59" i="12" s="1"/>
  <c r="D41" i="12"/>
  <c r="D42" i="12" s="1"/>
  <c r="J17" i="12"/>
  <c r="K17" i="12" s="1"/>
  <c r="K16" i="12" s="1"/>
  <c r="K18" i="12" s="1"/>
  <c r="D90" i="12"/>
  <c r="D76" i="12"/>
  <c r="J80" i="12" s="1"/>
  <c r="D62" i="12"/>
  <c r="I66" i="12" s="1"/>
  <c r="I67" i="12" s="1"/>
  <c r="D48" i="12"/>
  <c r="D20" i="12"/>
  <c r="D21" i="12" s="1"/>
  <c r="D34" i="12"/>
  <c r="H38" i="12" s="1"/>
  <c r="H37" i="12" s="1"/>
  <c r="H39" i="12" s="1"/>
  <c r="D27" i="12"/>
  <c r="H31" i="12" s="1"/>
  <c r="H30" i="12" s="1"/>
  <c r="H32" i="12" s="1"/>
  <c r="F45" i="12" l="1"/>
  <c r="F46" i="12" s="1"/>
  <c r="H66" i="12"/>
  <c r="H67" i="12" s="1"/>
  <c r="J66" i="12"/>
  <c r="J67" i="12" s="1"/>
  <c r="J87" i="12"/>
  <c r="K87" i="12" s="1"/>
  <c r="K88" i="12" s="1"/>
  <c r="I73" i="12"/>
  <c r="I74" i="12" s="1"/>
  <c r="J16" i="12"/>
  <c r="J18" i="12" s="1"/>
  <c r="G24" i="12"/>
  <c r="G23" i="12" s="1"/>
  <c r="G25" i="12" s="1"/>
  <c r="J88" i="12"/>
  <c r="H20" i="12"/>
  <c r="J31" i="12"/>
  <c r="J30" i="12" s="1"/>
  <c r="J32" i="12" s="1"/>
  <c r="J38" i="12"/>
  <c r="J37" i="12" s="1"/>
  <c r="J39" i="12" s="1"/>
  <c r="J24" i="12"/>
  <c r="J23" i="12" s="1"/>
  <c r="J25" i="12" s="1"/>
  <c r="L17" i="12"/>
  <c r="M17" i="12" s="1"/>
  <c r="L87" i="12"/>
  <c r="L88" i="12" s="1"/>
  <c r="E24" i="12"/>
  <c r="E23" i="12" s="1"/>
  <c r="E25" i="12" s="1"/>
  <c r="D49" i="12"/>
  <c r="G52" i="12"/>
  <c r="G53" i="12" s="1"/>
  <c r="H52" i="12"/>
  <c r="H53" i="12" s="1"/>
  <c r="D52" i="12"/>
  <c r="D53" i="12" s="1"/>
  <c r="H48" i="12"/>
  <c r="E52" i="12"/>
  <c r="E53" i="12" s="1"/>
  <c r="I52" i="12"/>
  <c r="I53" i="12" s="1"/>
  <c r="J81" i="12"/>
  <c r="K80" i="12"/>
  <c r="H90" i="12"/>
  <c r="G94" i="12"/>
  <c r="G95" i="12" s="1"/>
  <c r="D91" i="12"/>
  <c r="H94" i="12"/>
  <c r="H95" i="12" s="1"/>
  <c r="D94" i="12"/>
  <c r="D95" i="12" s="1"/>
  <c r="I94" i="12"/>
  <c r="I95" i="12" s="1"/>
  <c r="F94" i="12"/>
  <c r="F95" i="12" s="1"/>
  <c r="J94" i="12"/>
  <c r="L16" i="12"/>
  <c r="L18" i="12" s="1"/>
  <c r="M87" i="12"/>
  <c r="D28" i="12"/>
  <c r="H27" i="12"/>
  <c r="I31" i="12"/>
  <c r="I30" i="12" s="1"/>
  <c r="I32" i="12" s="1"/>
  <c r="D31" i="12"/>
  <c r="D30" i="12" s="1"/>
  <c r="G31" i="12"/>
  <c r="G30" i="12" s="1"/>
  <c r="G32" i="12" s="1"/>
  <c r="D35" i="12"/>
  <c r="E38" i="12"/>
  <c r="E37" i="12" s="1"/>
  <c r="E39" i="12" s="1"/>
  <c r="H34" i="12"/>
  <c r="F38" i="12"/>
  <c r="F37" i="12" s="1"/>
  <c r="F39" i="12" s="1"/>
  <c r="G38" i="12"/>
  <c r="G37" i="12" s="1"/>
  <c r="G39" i="12" s="1"/>
  <c r="D38" i="12"/>
  <c r="D37" i="12" s="1"/>
  <c r="D39" i="12" s="1"/>
  <c r="K24" i="12"/>
  <c r="F24" i="12"/>
  <c r="F23" i="12" s="1"/>
  <c r="F25" i="12" s="1"/>
  <c r="H24" i="12"/>
  <c r="H23" i="12" s="1"/>
  <c r="H25" i="12" s="1"/>
  <c r="J52" i="12"/>
  <c r="H41" i="12"/>
  <c r="H45" i="12"/>
  <c r="H46" i="12" s="1"/>
  <c r="G45" i="12"/>
  <c r="G46" i="12" s="1"/>
  <c r="E45" i="12"/>
  <c r="E46" i="12" s="1"/>
  <c r="I45" i="12"/>
  <c r="I46" i="12" s="1"/>
  <c r="J45" i="12"/>
  <c r="J60" i="12"/>
  <c r="K59" i="12"/>
  <c r="D70" i="12"/>
  <c r="E73" i="12"/>
  <c r="E74" i="12" s="1"/>
  <c r="F73" i="12"/>
  <c r="F74" i="12" s="1"/>
  <c r="H69" i="12"/>
  <c r="H73" i="12"/>
  <c r="H74" i="12" s="1"/>
  <c r="D73" i="12"/>
  <c r="D74" i="12" s="1"/>
  <c r="J73" i="12"/>
  <c r="I38" i="12"/>
  <c r="I37" i="12" s="1"/>
  <c r="I39" i="12" s="1"/>
  <c r="E31" i="12"/>
  <c r="E30" i="12" s="1"/>
  <c r="E32" i="12" s="1"/>
  <c r="D45" i="12"/>
  <c r="D46" i="12" s="1"/>
  <c r="F31" i="12"/>
  <c r="F30" i="12" s="1"/>
  <c r="F32" i="12" s="1"/>
  <c r="D24" i="12"/>
  <c r="D23" i="12" s="1"/>
  <c r="D25" i="12" s="1"/>
  <c r="I24" i="12"/>
  <c r="I23" i="12" s="1"/>
  <c r="I25" i="12" s="1"/>
  <c r="F52" i="12"/>
  <c r="F53" i="12" s="1"/>
  <c r="E94" i="12"/>
  <c r="E95" i="12" s="1"/>
  <c r="H62" i="12"/>
  <c r="D66" i="12"/>
  <c r="D67" i="12" s="1"/>
  <c r="G66" i="12"/>
  <c r="G67" i="12" s="1"/>
  <c r="D63" i="12"/>
  <c r="F66" i="12"/>
  <c r="F67" i="12" s="1"/>
  <c r="E66" i="12"/>
  <c r="E67" i="12" s="1"/>
  <c r="H76" i="12"/>
  <c r="F80" i="12"/>
  <c r="F81" i="12" s="1"/>
  <c r="I80" i="12"/>
  <c r="I81" i="12" s="1"/>
  <c r="D77" i="12"/>
  <c r="G80" i="12"/>
  <c r="G81" i="12" s="1"/>
  <c r="E80" i="12"/>
  <c r="E81" i="12" s="1"/>
  <c r="D80" i="12"/>
  <c r="D81" i="12" s="1"/>
  <c r="D56" i="12"/>
  <c r="D59" i="12"/>
  <c r="D60" i="12" s="1"/>
  <c r="I59" i="12"/>
  <c r="I60" i="12" s="1"/>
  <c r="E59" i="12"/>
  <c r="E60" i="12" s="1"/>
  <c r="F59" i="12"/>
  <c r="F60" i="12" s="1"/>
  <c r="H59" i="12"/>
  <c r="H60" i="12" s="1"/>
  <c r="H83" i="12"/>
  <c r="H87" i="12"/>
  <c r="H88" i="12" s="1"/>
  <c r="G87" i="12"/>
  <c r="G88" i="12" s="1"/>
  <c r="D84" i="12"/>
  <c r="E87" i="12"/>
  <c r="E88" i="12" s="1"/>
  <c r="I87" i="12"/>
  <c r="I88" i="12" s="1"/>
  <c r="F87" i="12"/>
  <c r="F88" i="12" s="1"/>
  <c r="G59" i="12"/>
  <c r="G60" i="12" s="1"/>
  <c r="H80" i="12"/>
  <c r="H81" i="12" s="1"/>
  <c r="H55" i="12"/>
  <c r="K66" i="12" l="1"/>
  <c r="K67" i="12" s="1"/>
  <c r="K38" i="12"/>
  <c r="L38" i="12" s="1"/>
  <c r="K31" i="12"/>
  <c r="K30" i="12" s="1"/>
  <c r="K32" i="12" s="1"/>
  <c r="J74" i="12"/>
  <c r="K73" i="12"/>
  <c r="K37" i="12"/>
  <c r="K39" i="12" s="1"/>
  <c r="AP31" i="12"/>
  <c r="D32" i="12"/>
  <c r="L31" i="12"/>
  <c r="K60" i="12"/>
  <c r="L59" i="12"/>
  <c r="J46" i="12"/>
  <c r="K45" i="12"/>
  <c r="J53" i="12"/>
  <c r="K52" i="12"/>
  <c r="K23" i="12"/>
  <c r="K25" i="12" s="1"/>
  <c r="L24" i="12"/>
  <c r="N87" i="12"/>
  <c r="M88" i="12"/>
  <c r="M16" i="12"/>
  <c r="M18" i="12" s="1"/>
  <c r="N17" i="12"/>
  <c r="J95" i="12"/>
  <c r="K94" i="12"/>
  <c r="K81" i="12"/>
  <c r="L80" i="12"/>
  <c r="L66" i="12" l="1"/>
  <c r="L67" i="12" s="1"/>
  <c r="L81" i="12"/>
  <c r="M80" i="12"/>
  <c r="K95" i="12"/>
  <c r="L94" i="12"/>
  <c r="N16" i="12"/>
  <c r="N18" i="12" s="1"/>
  <c r="O17" i="12"/>
  <c r="L23" i="12"/>
  <c r="L25" i="12" s="1"/>
  <c r="M24" i="12"/>
  <c r="K53" i="12"/>
  <c r="L52" i="12"/>
  <c r="K46" i="12"/>
  <c r="L45" i="12"/>
  <c r="L60" i="12"/>
  <c r="M59" i="12"/>
  <c r="L30" i="12"/>
  <c r="L32" i="12" s="1"/>
  <c r="M31" i="12"/>
  <c r="M38" i="12"/>
  <c r="L37" i="12"/>
  <c r="L39" i="12" s="1"/>
  <c r="K74" i="12"/>
  <c r="L73" i="12"/>
  <c r="N88" i="12"/>
  <c r="O87" i="12"/>
  <c r="M66" i="12" l="1"/>
  <c r="M67" i="12" s="1"/>
  <c r="O88" i="12"/>
  <c r="P87" i="12"/>
  <c r="L74" i="12"/>
  <c r="M73" i="12"/>
  <c r="M30" i="12"/>
  <c r="M32" i="12" s="1"/>
  <c r="N31" i="12"/>
  <c r="M60" i="12"/>
  <c r="N59" i="12"/>
  <c r="M45" i="12"/>
  <c r="L46" i="12"/>
  <c r="L53" i="12"/>
  <c r="M52" i="12"/>
  <c r="M23" i="12"/>
  <c r="M25" i="12" s="1"/>
  <c r="N24" i="12"/>
  <c r="O16" i="12"/>
  <c r="O18" i="12" s="1"/>
  <c r="P17" i="12"/>
  <c r="L95" i="12"/>
  <c r="M94" i="12"/>
  <c r="M81" i="12"/>
  <c r="N80" i="12"/>
  <c r="M37" i="12"/>
  <c r="M39" i="12" s="1"/>
  <c r="N38" i="12"/>
  <c r="N66" i="12" l="1"/>
  <c r="N67" i="12" s="1"/>
  <c r="O38" i="12"/>
  <c r="N37" i="12"/>
  <c r="N39" i="12" s="1"/>
  <c r="O80" i="12"/>
  <c r="N81" i="12"/>
  <c r="M95" i="12"/>
  <c r="N94" i="12"/>
  <c r="P16" i="12"/>
  <c r="P18" i="12" s="1"/>
  <c r="Q17" i="12"/>
  <c r="N23" i="12"/>
  <c r="N25" i="12" s="1"/>
  <c r="O24" i="12"/>
  <c r="M53" i="12"/>
  <c r="N52" i="12"/>
  <c r="N60" i="12"/>
  <c r="O59" i="12"/>
  <c r="N30" i="12"/>
  <c r="N32" i="12" s="1"/>
  <c r="O31" i="12"/>
  <c r="N73" i="12"/>
  <c r="M74" i="12"/>
  <c r="P88" i="12"/>
  <c r="Q87" i="12"/>
  <c r="M46" i="12"/>
  <c r="N45" i="12"/>
  <c r="O66" i="12" l="1"/>
  <c r="O67" i="12" s="1"/>
  <c r="N46" i="12"/>
  <c r="O45" i="12"/>
  <c r="R87" i="12"/>
  <c r="Q88" i="12"/>
  <c r="O30" i="12"/>
  <c r="O32" i="12" s="1"/>
  <c r="P31" i="12"/>
  <c r="O60" i="12"/>
  <c r="P59" i="12"/>
  <c r="N53" i="12"/>
  <c r="O52" i="12"/>
  <c r="O23" i="12"/>
  <c r="O25" i="12" s="1"/>
  <c r="P24" i="12"/>
  <c r="Q16" i="12"/>
  <c r="Q18" i="12" s="1"/>
  <c r="R17" i="12"/>
  <c r="N95" i="12"/>
  <c r="O94" i="12"/>
  <c r="N74" i="12"/>
  <c r="O73" i="12"/>
  <c r="O81" i="12"/>
  <c r="P80" i="12"/>
  <c r="O37" i="12"/>
  <c r="O39" i="12" s="1"/>
  <c r="P38" i="12"/>
  <c r="P66" i="12" l="1"/>
  <c r="P67" i="12" s="1"/>
  <c r="P37" i="12"/>
  <c r="P39" i="12" s="1"/>
  <c r="Q38" i="12"/>
  <c r="P81" i="12"/>
  <c r="Q80" i="12"/>
  <c r="O74" i="12"/>
  <c r="P73" i="12"/>
  <c r="O95" i="12"/>
  <c r="P94" i="12"/>
  <c r="R16" i="12"/>
  <c r="R18" i="12" s="1"/>
  <c r="S17" i="12"/>
  <c r="P23" i="12"/>
  <c r="P25" i="12" s="1"/>
  <c r="Q24" i="12"/>
  <c r="O53" i="12"/>
  <c r="P52" i="12"/>
  <c r="P60" i="12"/>
  <c r="Q59" i="12"/>
  <c r="P30" i="12"/>
  <c r="P32" i="12" s="1"/>
  <c r="Q31" i="12"/>
  <c r="P45" i="12"/>
  <c r="O46" i="12"/>
  <c r="R88" i="12"/>
  <c r="S87" i="12"/>
  <c r="Q66" i="12" l="1"/>
  <c r="Q67" i="12" s="1"/>
  <c r="S88" i="12"/>
  <c r="T87" i="12"/>
  <c r="Q30" i="12"/>
  <c r="Q32" i="12" s="1"/>
  <c r="R31" i="12"/>
  <c r="Q60" i="12"/>
  <c r="R59" i="12"/>
  <c r="P53" i="12"/>
  <c r="Q52" i="12"/>
  <c r="Q23" i="12"/>
  <c r="Q25" i="12" s="1"/>
  <c r="R24" i="12"/>
  <c r="S16" i="12"/>
  <c r="S18" i="12" s="1"/>
  <c r="T17" i="12"/>
  <c r="P95" i="12"/>
  <c r="Q94" i="12"/>
  <c r="Q73" i="12"/>
  <c r="P74" i="12"/>
  <c r="Q81" i="12"/>
  <c r="R80" i="12"/>
  <c r="Q37" i="12"/>
  <c r="Q39" i="12" s="1"/>
  <c r="R38" i="12"/>
  <c r="P46" i="12"/>
  <c r="Q45" i="12"/>
  <c r="R66" i="12" l="1"/>
  <c r="S66" i="12" s="1"/>
  <c r="Q46" i="12"/>
  <c r="R45" i="12"/>
  <c r="R37" i="12"/>
  <c r="R39" i="12" s="1"/>
  <c r="S38" i="12"/>
  <c r="R81" i="12"/>
  <c r="S80" i="12"/>
  <c r="Q95" i="12"/>
  <c r="R94" i="12"/>
  <c r="T16" i="12"/>
  <c r="T18" i="12" s="1"/>
  <c r="U17" i="12"/>
  <c r="S24" i="12"/>
  <c r="R23" i="12"/>
  <c r="R25" i="12" s="1"/>
  <c r="Q53" i="12"/>
  <c r="R52" i="12"/>
  <c r="R60" i="12"/>
  <c r="S59" i="12"/>
  <c r="R30" i="12"/>
  <c r="R32" i="12" s="1"/>
  <c r="S31" i="12"/>
  <c r="T88" i="12"/>
  <c r="U87" i="12"/>
  <c r="Q74" i="12"/>
  <c r="R73" i="12"/>
  <c r="R67" i="12" l="1"/>
  <c r="R74" i="12"/>
  <c r="S73" i="12"/>
  <c r="U88" i="12"/>
  <c r="V87" i="12"/>
  <c r="S30" i="12"/>
  <c r="S32" i="12" s="1"/>
  <c r="T31" i="12"/>
  <c r="S60" i="12"/>
  <c r="T59" i="12"/>
  <c r="R53" i="12"/>
  <c r="S52" i="12"/>
  <c r="U16" i="12"/>
  <c r="U18" i="12" s="1"/>
  <c r="V17" i="12"/>
  <c r="R95" i="12"/>
  <c r="S94" i="12"/>
  <c r="S81" i="12"/>
  <c r="T80" i="12"/>
  <c r="S37" i="12"/>
  <c r="S39" i="12" s="1"/>
  <c r="T38" i="12"/>
  <c r="R46" i="12"/>
  <c r="S45" i="12"/>
  <c r="S67" i="12"/>
  <c r="T66" i="12"/>
  <c r="S23" i="12"/>
  <c r="S25" i="12" s="1"/>
  <c r="T24" i="12"/>
  <c r="T23" i="12" l="1"/>
  <c r="T25" i="12" s="1"/>
  <c r="U24" i="12"/>
  <c r="T67" i="12"/>
  <c r="U66" i="12"/>
  <c r="S46" i="12"/>
  <c r="T45" i="12"/>
  <c r="U38" i="12"/>
  <c r="T37" i="12"/>
  <c r="T39" i="12" s="1"/>
  <c r="U80" i="12"/>
  <c r="T81" i="12"/>
  <c r="S95" i="12"/>
  <c r="T94" i="12"/>
  <c r="V16" i="12"/>
  <c r="V18" i="12" s="1"/>
  <c r="W17" i="12"/>
  <c r="S53" i="12"/>
  <c r="T52" i="12"/>
  <c r="T60" i="12"/>
  <c r="U59" i="12"/>
  <c r="T30" i="12"/>
  <c r="T32" i="12" s="1"/>
  <c r="U31" i="12"/>
  <c r="V88" i="12"/>
  <c r="W87" i="12"/>
  <c r="S74" i="12"/>
  <c r="T73" i="12"/>
  <c r="T74" i="12" l="1"/>
  <c r="U73" i="12"/>
  <c r="W88" i="12"/>
  <c r="X87" i="12"/>
  <c r="U30" i="12"/>
  <c r="U32" i="12" s="1"/>
  <c r="V31" i="12"/>
  <c r="V59" i="12"/>
  <c r="U60" i="12"/>
  <c r="T53" i="12"/>
  <c r="U52" i="12"/>
  <c r="W16" i="12"/>
  <c r="W18" i="12" s="1"/>
  <c r="X17" i="12"/>
  <c r="T95" i="12"/>
  <c r="U94" i="12"/>
  <c r="T46" i="12"/>
  <c r="U45" i="12"/>
  <c r="U67" i="12"/>
  <c r="V66" i="12"/>
  <c r="U23" i="12"/>
  <c r="U25" i="12" s="1"/>
  <c r="V24" i="12"/>
  <c r="U81" i="12"/>
  <c r="V80" i="12"/>
  <c r="U37" i="12"/>
  <c r="U39" i="12" s="1"/>
  <c r="V38" i="12"/>
  <c r="V37" i="12" l="1"/>
  <c r="V39" i="12" s="1"/>
  <c r="W38" i="12"/>
  <c r="W80" i="12"/>
  <c r="V81" i="12"/>
  <c r="V23" i="12"/>
  <c r="V25" i="12" s="1"/>
  <c r="W24" i="12"/>
  <c r="V67" i="12"/>
  <c r="W66" i="12"/>
  <c r="U46" i="12"/>
  <c r="V45" i="12"/>
  <c r="U95" i="12"/>
  <c r="V94" i="12"/>
  <c r="X16" i="12"/>
  <c r="X18" i="12" s="1"/>
  <c r="Y17" i="12"/>
  <c r="U53" i="12"/>
  <c r="V52" i="12"/>
  <c r="V30" i="12"/>
  <c r="V32" i="12" s="1"/>
  <c r="W31" i="12"/>
  <c r="Y87" i="12"/>
  <c r="X88" i="12"/>
  <c r="U74" i="12"/>
  <c r="V73" i="12"/>
  <c r="V60" i="12"/>
  <c r="W59" i="12"/>
  <c r="W60" i="12" l="1"/>
  <c r="X59" i="12"/>
  <c r="V74" i="12"/>
  <c r="W73" i="12"/>
  <c r="W30" i="12"/>
  <c r="W32" i="12" s="1"/>
  <c r="X31" i="12"/>
  <c r="V53" i="12"/>
  <c r="W52" i="12"/>
  <c r="Y16" i="12"/>
  <c r="Y18" i="12" s="1"/>
  <c r="AF17" i="12"/>
  <c r="AF16" i="12" s="1"/>
  <c r="AF18" i="12" s="1"/>
  <c r="Z17" i="12"/>
  <c r="V95" i="12"/>
  <c r="W94" i="12"/>
  <c r="V46" i="12"/>
  <c r="W45" i="12"/>
  <c r="W67" i="12"/>
  <c r="X66" i="12"/>
  <c r="W23" i="12"/>
  <c r="W25" i="12" s="1"/>
  <c r="X24" i="12"/>
  <c r="W37" i="12"/>
  <c r="W39" i="12" s="1"/>
  <c r="X38" i="12"/>
  <c r="Y88" i="12"/>
  <c r="AF87" i="12"/>
  <c r="Z87" i="12"/>
  <c r="W81" i="12"/>
  <c r="X80" i="12"/>
  <c r="AM17" i="12" l="1"/>
  <c r="Y80" i="12"/>
  <c r="X81" i="12"/>
  <c r="Z88" i="12"/>
  <c r="AA87" i="12"/>
  <c r="AG87" i="12"/>
  <c r="AM16" i="12"/>
  <c r="AM18" i="12" s="1"/>
  <c r="W53" i="12"/>
  <c r="X52" i="12"/>
  <c r="Y31" i="12"/>
  <c r="X30" i="12"/>
  <c r="X32" i="12" s="1"/>
  <c r="X73" i="12"/>
  <c r="W74" i="12"/>
  <c r="X60" i="12"/>
  <c r="Y59" i="12"/>
  <c r="AM87" i="12"/>
  <c r="AM88" i="12" s="1"/>
  <c r="AF88" i="12"/>
  <c r="X37" i="12"/>
  <c r="X39" i="12" s="1"/>
  <c r="Y38" i="12"/>
  <c r="X23" i="12"/>
  <c r="X25" i="12" s="1"/>
  <c r="Y24" i="12"/>
  <c r="X67" i="12"/>
  <c r="Y66" i="12"/>
  <c r="W46" i="12"/>
  <c r="X45" i="12"/>
  <c r="W95" i="12"/>
  <c r="X94" i="12"/>
  <c r="AA17" i="12"/>
  <c r="Z16" i="12"/>
  <c r="Z18" i="12" s="1"/>
  <c r="AG17" i="12"/>
  <c r="AO24" i="12" l="1"/>
  <c r="AG16" i="12"/>
  <c r="AG18" i="12" s="1"/>
  <c r="AN17" i="12"/>
  <c r="AN16" i="12" s="1"/>
  <c r="AN18" i="12" s="1"/>
  <c r="X95" i="12"/>
  <c r="Y94" i="12"/>
  <c r="X46" i="12"/>
  <c r="Y45" i="12"/>
  <c r="AF66" i="12"/>
  <c r="Y67" i="12"/>
  <c r="Z66" i="12"/>
  <c r="Y23" i="12"/>
  <c r="Y25" i="12" s="1"/>
  <c r="Z24" i="12"/>
  <c r="Y37" i="12"/>
  <c r="Y39" i="12" s="1"/>
  <c r="AF38" i="12"/>
  <c r="Z38" i="12"/>
  <c r="Y60" i="12"/>
  <c r="Z59" i="12"/>
  <c r="AF59" i="12"/>
  <c r="X53" i="12"/>
  <c r="Y52" i="12"/>
  <c r="AA88" i="12"/>
  <c r="AH87" i="12"/>
  <c r="AH88" i="12" s="1"/>
  <c r="AB87" i="12"/>
  <c r="AA16" i="12"/>
  <c r="AA18" i="12" s="1"/>
  <c r="AH17" i="12"/>
  <c r="AH16" i="12" s="1"/>
  <c r="AH18" i="12" s="1"/>
  <c r="AB17" i="12"/>
  <c r="Y73" i="12"/>
  <c r="X74" i="12"/>
  <c r="AF31" i="12"/>
  <c r="Y30" i="12"/>
  <c r="Y32" i="12" s="1"/>
  <c r="Z31" i="12"/>
  <c r="AG88" i="12"/>
  <c r="AN87" i="12"/>
  <c r="AN88" i="12" s="1"/>
  <c r="AF80" i="12"/>
  <c r="Y81" i="12"/>
  <c r="Z80" i="12"/>
  <c r="AG31" i="12" l="1"/>
  <c r="Z30" i="12"/>
  <c r="Z32" i="12" s="1"/>
  <c r="AA31" i="12"/>
  <c r="AF30" i="12"/>
  <c r="AF32" i="12" s="1"/>
  <c r="AM31" i="12"/>
  <c r="Y74" i="12"/>
  <c r="AF73" i="12"/>
  <c r="Z73" i="12"/>
  <c r="AI87" i="12"/>
  <c r="AI88" i="12" s="1"/>
  <c r="AC87" i="12"/>
  <c r="AB88" i="12"/>
  <c r="Z60" i="12"/>
  <c r="AA59" i="12"/>
  <c r="AG59" i="12"/>
  <c r="AG38" i="12"/>
  <c r="Z37" i="12"/>
  <c r="Z39" i="12" s="1"/>
  <c r="AA38" i="12"/>
  <c r="Y46" i="12"/>
  <c r="AF45" i="12"/>
  <c r="Z45" i="12"/>
  <c r="Z94" i="12"/>
  <c r="Y95" i="12"/>
  <c r="AF94" i="12"/>
  <c r="AG80" i="12"/>
  <c r="AA80" i="12"/>
  <c r="Z81" i="12"/>
  <c r="AF81" i="12"/>
  <c r="AM80" i="12"/>
  <c r="AM81" i="12" s="1"/>
  <c r="AB16" i="12"/>
  <c r="AB18" i="12" s="1"/>
  <c r="AC17" i="12"/>
  <c r="AI17" i="12"/>
  <c r="AI16" i="12" s="1"/>
  <c r="AI18" i="12" s="1"/>
  <c r="AF52" i="12"/>
  <c r="Y53" i="12"/>
  <c r="Z52" i="12"/>
  <c r="AM59" i="12"/>
  <c r="AM60" i="12" s="1"/>
  <c r="AF60" i="12"/>
  <c r="AM38" i="12"/>
  <c r="AM37" i="12" s="1"/>
  <c r="AM39" i="12" s="1"/>
  <c r="AF37" i="12"/>
  <c r="AF39" i="12" s="1"/>
  <c r="Z23" i="12"/>
  <c r="Z25" i="12" s="1"/>
  <c r="AA24" i="12"/>
  <c r="Z67" i="12"/>
  <c r="AG66" i="12"/>
  <c r="AA66" i="12"/>
  <c r="AF67" i="12"/>
  <c r="AM66" i="12"/>
  <c r="AM67" i="12" s="1"/>
  <c r="AA67" i="12" l="1"/>
  <c r="AH66" i="12"/>
  <c r="AH67" i="12" s="1"/>
  <c r="AB66" i="12"/>
  <c r="Z53" i="12"/>
  <c r="AG52" i="12"/>
  <c r="AA52" i="12"/>
  <c r="AF53" i="12"/>
  <c r="AM52" i="12"/>
  <c r="AM53" i="12" s="1"/>
  <c r="AC16" i="12"/>
  <c r="AC18" i="12" s="1"/>
  <c r="AD17" i="12"/>
  <c r="AJ17" i="12"/>
  <c r="AJ16" i="12" s="1"/>
  <c r="AJ18" i="12" s="1"/>
  <c r="AG81" i="12"/>
  <c r="AN80" i="12"/>
  <c r="AN81" i="12" s="1"/>
  <c r="Z46" i="12"/>
  <c r="AG45" i="12"/>
  <c r="AA45" i="12"/>
  <c r="AG60" i="12"/>
  <c r="AN59" i="12"/>
  <c r="AN60" i="12" s="1"/>
  <c r="AJ87" i="12"/>
  <c r="AJ88" i="12" s="1"/>
  <c r="AC88" i="12"/>
  <c r="AD87" i="12"/>
  <c r="Z74" i="12"/>
  <c r="AA73" i="12"/>
  <c r="AG73" i="12"/>
  <c r="AG67" i="12"/>
  <c r="AN66" i="12"/>
  <c r="AN67" i="12" s="1"/>
  <c r="AA23" i="12"/>
  <c r="AA25" i="12" s="1"/>
  <c r="AB24" i="12"/>
  <c r="AA81" i="12"/>
  <c r="AH80" i="12"/>
  <c r="AH81" i="12" s="1"/>
  <c r="AB80" i="12"/>
  <c r="AM94" i="12"/>
  <c r="AM95" i="12" s="1"/>
  <c r="AF95" i="12"/>
  <c r="Z95" i="12"/>
  <c r="AG94" i="12"/>
  <c r="AA94" i="12"/>
  <c r="AF46" i="12"/>
  <c r="AM45" i="12"/>
  <c r="AM46" i="12" s="1"/>
  <c r="AH38" i="12"/>
  <c r="AH37" i="12" s="1"/>
  <c r="AH39" i="12" s="1"/>
  <c r="AA37" i="12"/>
  <c r="AA39" i="12" s="1"/>
  <c r="AB38" i="12"/>
  <c r="AG37" i="12"/>
  <c r="AG39" i="12" s="1"/>
  <c r="AN38" i="12"/>
  <c r="AN37" i="12" s="1"/>
  <c r="AN39" i="12" s="1"/>
  <c r="AB59" i="12"/>
  <c r="AA60" i="12"/>
  <c r="AH59" i="12"/>
  <c r="AH60" i="12" s="1"/>
  <c r="AF74" i="12"/>
  <c r="AM73" i="12"/>
  <c r="AM74" i="12" s="1"/>
  <c r="AS31" i="12"/>
  <c r="AM30" i="12"/>
  <c r="AM32" i="12" s="1"/>
  <c r="AA30" i="12"/>
  <c r="AA32" i="12" s="1"/>
  <c r="AH31" i="12"/>
  <c r="AH30" i="12" s="1"/>
  <c r="AH32" i="12" s="1"/>
  <c r="AB31" i="12"/>
  <c r="AN31" i="12"/>
  <c r="AG30" i="12"/>
  <c r="AG32" i="12" s="1"/>
  <c r="AB30" i="12" l="1"/>
  <c r="AB32" i="12" s="1"/>
  <c r="AC31" i="12"/>
  <c r="AI31" i="12"/>
  <c r="AI30" i="12" s="1"/>
  <c r="AI32" i="12" s="1"/>
  <c r="AB37" i="12"/>
  <c r="AB39" i="12" s="1"/>
  <c r="AI38" i="12"/>
  <c r="AI37" i="12" s="1"/>
  <c r="AI39" i="12" s="1"/>
  <c r="AC38" i="12"/>
  <c r="AG95" i="12"/>
  <c r="AN94" i="12"/>
  <c r="AN95" i="12" s="1"/>
  <c r="AI80" i="12"/>
  <c r="AI81" i="12" s="1"/>
  <c r="AC80" i="12"/>
  <c r="AB81" i="12"/>
  <c r="AG74" i="12"/>
  <c r="AN73" i="12"/>
  <c r="AN74" i="12" s="1"/>
  <c r="AA46" i="12"/>
  <c r="AB45" i="12"/>
  <c r="AH45" i="12"/>
  <c r="AH46" i="12" s="1"/>
  <c r="AE17" i="12"/>
  <c r="AL17" i="12" s="1"/>
  <c r="AK17" i="12"/>
  <c r="AK16" i="12" s="1"/>
  <c r="AK18" i="12" s="1"/>
  <c r="AD16" i="12"/>
  <c r="AD18" i="12" s="1"/>
  <c r="AH52" i="12"/>
  <c r="AH53" i="12" s="1"/>
  <c r="AB52" i="12"/>
  <c r="AA53" i="12"/>
  <c r="AN30" i="12"/>
  <c r="AN32" i="12" s="1"/>
  <c r="AT31" i="12"/>
  <c r="AI59" i="12"/>
  <c r="AI60" i="12" s="1"/>
  <c r="AC59" i="12"/>
  <c r="AB60" i="12"/>
  <c r="AA95" i="12"/>
  <c r="AB94" i="12"/>
  <c r="AH94" i="12"/>
  <c r="AH95" i="12" s="1"/>
  <c r="AB23" i="12"/>
  <c r="AB25" i="12" s="1"/>
  <c r="AC24" i="12"/>
  <c r="AA74" i="12"/>
  <c r="AH73" i="12"/>
  <c r="AH74" i="12" s="1"/>
  <c r="AB73" i="12"/>
  <c r="AD88" i="12"/>
  <c r="AE87" i="12"/>
  <c r="AK87" i="12"/>
  <c r="AK88" i="12" s="1"/>
  <c r="AG46" i="12"/>
  <c r="AN45" i="12"/>
  <c r="AN46" i="12" s="1"/>
  <c r="AN52" i="12"/>
  <c r="AN53" i="12" s="1"/>
  <c r="AG53" i="12"/>
  <c r="AB67" i="12"/>
  <c r="AC66" i="12"/>
  <c r="AI66" i="12"/>
  <c r="AI67" i="12" s="1"/>
  <c r="AE88" i="12" l="1"/>
  <c r="AL87" i="12"/>
  <c r="AL88" i="12" s="1"/>
  <c r="AB74" i="12"/>
  <c r="AC73" i="12"/>
  <c r="AI73" i="12"/>
  <c r="AI74" i="12" s="1"/>
  <c r="AJ59" i="12"/>
  <c r="AJ60" i="12" s="1"/>
  <c r="AC60" i="12"/>
  <c r="AD59" i="12"/>
  <c r="AJ80" i="12"/>
  <c r="AJ81" i="12" s="1"/>
  <c r="AC81" i="12"/>
  <c r="AD80" i="12"/>
  <c r="AC37" i="12"/>
  <c r="AC39" i="12" s="1"/>
  <c r="AJ38" i="12"/>
  <c r="AJ37" i="12" s="1"/>
  <c r="AJ39" i="12" s="1"/>
  <c r="AD38" i="12"/>
  <c r="AJ31" i="12"/>
  <c r="AJ30" i="12" s="1"/>
  <c r="AJ32" i="12" s="1"/>
  <c r="AC30" i="12"/>
  <c r="AC32" i="12" s="1"/>
  <c r="AD31" i="12"/>
  <c r="AJ66" i="12"/>
  <c r="AJ67" i="12" s="1"/>
  <c r="AC67" i="12"/>
  <c r="AD66" i="12"/>
  <c r="AC23" i="12"/>
  <c r="AC25" i="12" s="1"/>
  <c r="AD24" i="12"/>
  <c r="AB95" i="12"/>
  <c r="AI94" i="12"/>
  <c r="AI95" i="12" s="1"/>
  <c r="AC94" i="12"/>
  <c r="AB53" i="12"/>
  <c r="AI52" i="12"/>
  <c r="AI53" i="12" s="1"/>
  <c r="AC52" i="12"/>
  <c r="AE16" i="12"/>
  <c r="AE18" i="12" s="1"/>
  <c r="AL16" i="12"/>
  <c r="AL18" i="12" s="1"/>
  <c r="AI45" i="12"/>
  <c r="AI46" i="12" s="1"/>
  <c r="AB46" i="12"/>
  <c r="AC45" i="12"/>
  <c r="AJ45" i="12" l="1"/>
  <c r="AJ46" i="12" s="1"/>
  <c r="AD45" i="12"/>
  <c r="AC46" i="12"/>
  <c r="AC95" i="12"/>
  <c r="AD94" i="12"/>
  <c r="AJ94" i="12"/>
  <c r="AJ95" i="12" s="1"/>
  <c r="AE66" i="12"/>
  <c r="AD67" i="12"/>
  <c r="AK66" i="12"/>
  <c r="AK67" i="12" s="1"/>
  <c r="AK38" i="12"/>
  <c r="AK37" i="12" s="1"/>
  <c r="AK39" i="12" s="1"/>
  <c r="AD37" i="12"/>
  <c r="AD39" i="12" s="1"/>
  <c r="AE38" i="12"/>
  <c r="AK59" i="12"/>
  <c r="AK60" i="12" s="1"/>
  <c r="AE59" i="12"/>
  <c r="AD60" i="12"/>
  <c r="AC74" i="12"/>
  <c r="AD73" i="12"/>
  <c r="AJ73" i="12"/>
  <c r="AJ74" i="12" s="1"/>
  <c r="AJ52" i="12"/>
  <c r="AJ53" i="12" s="1"/>
  <c r="AC53" i="12"/>
  <c r="AD52" i="12"/>
  <c r="AE24" i="12"/>
  <c r="AF24" i="12" s="1"/>
  <c r="AD23" i="12"/>
  <c r="AD25" i="12" s="1"/>
  <c r="AK31" i="12"/>
  <c r="AE31" i="12"/>
  <c r="AD30" i="12"/>
  <c r="AD32" i="12" s="1"/>
  <c r="AD81" i="12"/>
  <c r="AE80" i="12"/>
  <c r="AK80" i="12"/>
  <c r="AK81" i="12" s="1"/>
  <c r="AG24" i="12" l="1"/>
  <c r="AF23" i="12"/>
  <c r="AF25" i="12" s="1"/>
  <c r="AE30" i="12"/>
  <c r="AE32" i="12" s="1"/>
  <c r="AL31" i="12"/>
  <c r="AE23" i="12"/>
  <c r="AE25" i="12" s="1"/>
  <c r="AL59" i="12"/>
  <c r="AL60" i="12" s="1"/>
  <c r="AE60" i="12"/>
  <c r="AE37" i="12"/>
  <c r="AE39" i="12" s="1"/>
  <c r="AL38" i="12"/>
  <c r="AL37" i="12" s="1"/>
  <c r="AL39" i="12" s="1"/>
  <c r="AK45" i="12"/>
  <c r="AK46" i="12" s="1"/>
  <c r="AE45" i="12"/>
  <c r="AD46" i="12"/>
  <c r="AE81" i="12"/>
  <c r="AL80" i="12"/>
  <c r="AL81" i="12" s="1"/>
  <c r="AK30" i="12"/>
  <c r="AK32" i="12" s="1"/>
  <c r="AQ31" i="12"/>
  <c r="AK52" i="12"/>
  <c r="AK53" i="12" s="1"/>
  <c r="AD53" i="12"/>
  <c r="AE52" i="12"/>
  <c r="AD74" i="12"/>
  <c r="AE73" i="12"/>
  <c r="AK73" i="12"/>
  <c r="AK74" i="12" s="1"/>
  <c r="AL66" i="12"/>
  <c r="AL67" i="12" s="1"/>
  <c r="AE67" i="12"/>
  <c r="AD95" i="12"/>
  <c r="AE94" i="12"/>
  <c r="AK94" i="12"/>
  <c r="AK95" i="12" s="1"/>
  <c r="AG23" i="12" l="1"/>
  <c r="AG25" i="12" s="1"/>
  <c r="AH24" i="12"/>
  <c r="AE74" i="12"/>
  <c r="AL73" i="12"/>
  <c r="AL74" i="12" s="1"/>
  <c r="AL52" i="12"/>
  <c r="AL53" i="12" s="1"/>
  <c r="AE53" i="12"/>
  <c r="AE46" i="12"/>
  <c r="AL45" i="12"/>
  <c r="AL46" i="12" s="1"/>
  <c r="AL30" i="12"/>
  <c r="AL32" i="12" s="1"/>
  <c r="AR31" i="12"/>
  <c r="AL94" i="12"/>
  <c r="AL95" i="12" s="1"/>
  <c r="AE95" i="12"/>
  <c r="AI24" i="12" l="1"/>
  <c r="AH23" i="12"/>
  <c r="AH25" i="12" s="1"/>
  <c r="AJ24" i="12" l="1"/>
  <c r="AI23" i="12"/>
  <c r="AI25" i="12" s="1"/>
  <c r="AK24" i="12" l="1"/>
  <c r="AJ23" i="12"/>
  <c r="AJ25" i="12" s="1"/>
  <c r="AL24" i="12" l="1"/>
  <c r="AK23" i="12"/>
  <c r="AK25" i="12" s="1"/>
  <c r="AM24" i="12" l="1"/>
  <c r="AL23" i="12"/>
  <c r="AL25" i="12" s="1"/>
  <c r="AN23" i="12" l="1"/>
  <c r="AM23" i="12"/>
  <c r="AM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J.H. Lim</author>
  </authors>
  <commentList>
    <comment ref="H6" authorId="0" shapeId="0" xr:uid="{00000000-0006-0000-0100-000001000000}">
      <text>
        <r>
          <rPr>
            <sz val="9"/>
            <rFont val="宋体"/>
            <family val="3"/>
            <charset val="134"/>
          </rPr>
          <t>Omit False to return a value close to but smaller then the specified criteria.</t>
        </r>
      </text>
    </comment>
  </commentList>
</comments>
</file>

<file path=xl/sharedStrings.xml><?xml version="1.0" encoding="utf-8"?>
<sst xmlns="http://schemas.openxmlformats.org/spreadsheetml/2006/main" count="5919" uniqueCount="306">
  <si>
    <t>操作范围</t>
  </si>
  <si>
    <t>ExcelDateValue</t>
  </si>
  <si>
    <t>LunarStartDate</t>
  </si>
  <si>
    <t>六十年花甲</t>
  </si>
  <si>
    <t>天干地支</t>
  </si>
  <si>
    <r>
      <t>五行属相</t>
    </r>
    <r>
      <rPr>
        <sz val="10"/>
        <rFont val="Arial"/>
        <family val="2"/>
      </rPr>
      <t xml:space="preserve"> (</t>
    </r>
    <r>
      <rPr>
        <sz val="10"/>
        <rFont val="宋体"/>
        <family val="3"/>
        <charset val="134"/>
      </rPr>
      <t>六十花甲子纳音</t>
    </r>
    <r>
      <rPr>
        <sz val="10"/>
        <rFont val="Arial"/>
        <family val="2"/>
      </rPr>
      <t>)</t>
    </r>
  </si>
  <si>
    <t>Astrology Sign</t>
  </si>
  <si>
    <t>序</t>
  </si>
  <si>
    <t>甲</t>
  </si>
  <si>
    <t>子</t>
  </si>
  <si>
    <t>鼠</t>
  </si>
  <si>
    <t>本</t>
  </si>
  <si>
    <t>&lt; Year Entry</t>
  </si>
  <si>
    <t>廿四气节</t>
  </si>
  <si>
    <t>腊月</t>
  </si>
  <si>
    <t>=INDEX(B:B,MATCH(DATE(#REF!,#REF!,1),B:B))</t>
  </si>
  <si>
    <t>=INDEX(C:C,MATCH(DATE(#REF!,#REF!,1),B:B))</t>
  </si>
  <si>
    <t xml:space="preserve"> </t>
  </si>
  <si>
    <t>=39131</t>
  </si>
  <si>
    <t>甲子</t>
  </si>
  <si>
    <t>金鼠</t>
  </si>
  <si>
    <t>Rat</t>
  </si>
  <si>
    <t>乙</t>
  </si>
  <si>
    <t>丑</t>
  </si>
  <si>
    <t>牛</t>
  </si>
  <si>
    <t>&lt;Month Entry</t>
  </si>
  <si>
    <t>Auto Update</t>
  </si>
  <si>
    <t>正月</t>
  </si>
  <si>
    <t>=INDEX(B:B,MATCH(DATE(#REF!,#REF!,1),B:B)+1)</t>
  </si>
  <si>
    <t>=INDEX(C:C,MATCH(DATE(#REF!,#REF!,1),B:B)+1)</t>
  </si>
  <si>
    <t>乙丑</t>
  </si>
  <si>
    <t>金牛</t>
  </si>
  <si>
    <t>Cow</t>
  </si>
  <si>
    <t>丙</t>
  </si>
  <si>
    <t>寅</t>
  </si>
  <si>
    <t>虎</t>
  </si>
  <si>
    <t>小寒</t>
  </si>
  <si>
    <r>
      <t>&lt;</t>
    </r>
    <r>
      <rPr>
        <sz val="10"/>
        <rFont val="Arial"/>
        <family val="2"/>
      </rPr>
      <t>&lt;&lt; Test Results</t>
    </r>
  </si>
  <si>
    <t>二月</t>
  </si>
  <si>
    <t>初一</t>
  </si>
  <si>
    <t>丙寅</t>
  </si>
  <si>
    <t>火虎</t>
  </si>
  <si>
    <t>Tiger</t>
  </si>
  <si>
    <t>丁</t>
  </si>
  <si>
    <t>卯</t>
  </si>
  <si>
    <t>兔</t>
  </si>
  <si>
    <t>大寒</t>
  </si>
  <si>
    <t>三月</t>
  </si>
  <si>
    <t>初二</t>
  </si>
  <si>
    <r>
      <t>=</t>
    </r>
    <r>
      <rPr>
        <sz val="10"/>
        <rFont val="Arial"/>
        <family val="2"/>
      </rPr>
      <t>39131</t>
    </r>
  </si>
  <si>
    <t>丁卯</t>
  </si>
  <si>
    <t>火免</t>
  </si>
  <si>
    <t>Rabbit</t>
  </si>
  <si>
    <t>戊</t>
  </si>
  <si>
    <t>辰</t>
  </si>
  <si>
    <t>龙</t>
  </si>
  <si>
    <t>立春</t>
  </si>
  <si>
    <t>四月</t>
  </si>
  <si>
    <t>初三</t>
  </si>
  <si>
    <t>戊辰</t>
  </si>
  <si>
    <t>木龙</t>
  </si>
  <si>
    <t>Dragon</t>
  </si>
  <si>
    <t>已</t>
  </si>
  <si>
    <t>巳</t>
  </si>
  <si>
    <t>蛇</t>
  </si>
  <si>
    <t>雨水</t>
  </si>
  <si>
    <t>五月</t>
  </si>
  <si>
    <t>初四</t>
  </si>
  <si>
    <t>已巳</t>
  </si>
  <si>
    <t>木蛇</t>
  </si>
  <si>
    <t>Snake</t>
  </si>
  <si>
    <t>庚</t>
  </si>
  <si>
    <t>午</t>
  </si>
  <si>
    <t>马</t>
  </si>
  <si>
    <t>惊蜇</t>
  </si>
  <si>
    <t>六月</t>
  </si>
  <si>
    <t>初五</t>
  </si>
  <si>
    <t>庚午</t>
  </si>
  <si>
    <t>土马</t>
  </si>
  <si>
    <t>Horse</t>
  </si>
  <si>
    <t>辛</t>
  </si>
  <si>
    <t>未</t>
  </si>
  <si>
    <t>羊</t>
  </si>
  <si>
    <t>春分</t>
  </si>
  <si>
    <t>七月</t>
  </si>
  <si>
    <t>初六</t>
  </si>
  <si>
    <t>辛未</t>
  </si>
  <si>
    <t>土羊</t>
  </si>
  <si>
    <t>Goat</t>
  </si>
  <si>
    <t>壬</t>
  </si>
  <si>
    <t>申</t>
  </si>
  <si>
    <t>猴</t>
  </si>
  <si>
    <t>清明</t>
  </si>
  <si>
    <t>八月</t>
  </si>
  <si>
    <t>初七</t>
  </si>
  <si>
    <t>壬申</t>
  </si>
  <si>
    <t>金猴</t>
  </si>
  <si>
    <t>Monkey</t>
  </si>
  <si>
    <t>癸</t>
  </si>
  <si>
    <t>酉</t>
  </si>
  <si>
    <t>鸡</t>
  </si>
  <si>
    <t>谷雨</t>
  </si>
  <si>
    <t>闰八月</t>
  </si>
  <si>
    <t>初八</t>
  </si>
  <si>
    <t>癸酉</t>
  </si>
  <si>
    <t>金鸡</t>
  </si>
  <si>
    <t>Rooster</t>
  </si>
  <si>
    <t>戌</t>
  </si>
  <si>
    <t>狗</t>
  </si>
  <si>
    <t>立夏</t>
  </si>
  <si>
    <t>九月</t>
  </si>
  <si>
    <t>初九</t>
  </si>
  <si>
    <t>OK</t>
  </si>
  <si>
    <t>甲戌</t>
  </si>
  <si>
    <t>火狗</t>
  </si>
  <si>
    <t>Dog</t>
  </si>
  <si>
    <t>亥</t>
  </si>
  <si>
    <t>猪</t>
  </si>
  <si>
    <t>小满</t>
  </si>
  <si>
    <t>十月</t>
  </si>
  <si>
    <t>初十</t>
  </si>
  <si>
    <t>乙亥</t>
  </si>
  <si>
    <t>火猪</t>
  </si>
  <si>
    <t>Pig</t>
  </si>
  <si>
    <t>盲种</t>
  </si>
  <si>
    <t>十一月</t>
  </si>
  <si>
    <t>十一</t>
  </si>
  <si>
    <t>丙子</t>
  </si>
  <si>
    <t>水鼠</t>
  </si>
  <si>
    <t>夏至</t>
  </si>
  <si>
    <t>十二</t>
  </si>
  <si>
    <t>丁丑</t>
  </si>
  <si>
    <t>水牛</t>
  </si>
  <si>
    <t>小暑</t>
  </si>
  <si>
    <t>十三</t>
  </si>
  <si>
    <t>戊寅</t>
  </si>
  <si>
    <t>土虎</t>
  </si>
  <si>
    <t>大暑</t>
  </si>
  <si>
    <t>十四</t>
  </si>
  <si>
    <t>已卯</t>
  </si>
  <si>
    <t>土免</t>
  </si>
  <si>
    <t>立秋</t>
  </si>
  <si>
    <t>十五</t>
  </si>
  <si>
    <t>庚辰</t>
  </si>
  <si>
    <t>金龙</t>
  </si>
  <si>
    <t>处暑</t>
  </si>
  <si>
    <t>十六</t>
  </si>
  <si>
    <t>辛巳</t>
  </si>
  <si>
    <t>金蛇</t>
  </si>
  <si>
    <t>白露</t>
  </si>
  <si>
    <t>十七</t>
  </si>
  <si>
    <t>壬午</t>
  </si>
  <si>
    <t>木马</t>
  </si>
  <si>
    <t>秋分</t>
  </si>
  <si>
    <t>十八</t>
  </si>
  <si>
    <t>癸未</t>
  </si>
  <si>
    <t>木羊</t>
  </si>
  <si>
    <t>寒露</t>
  </si>
  <si>
    <t>十九</t>
  </si>
  <si>
    <t>甲申</t>
  </si>
  <si>
    <t>水猴</t>
  </si>
  <si>
    <t>霜降</t>
  </si>
  <si>
    <t>二十</t>
  </si>
  <si>
    <t>乙酉</t>
  </si>
  <si>
    <t>水鸡</t>
  </si>
  <si>
    <t>立冬</t>
  </si>
  <si>
    <t>廿一</t>
  </si>
  <si>
    <t>丙戌</t>
  </si>
  <si>
    <t>土狗</t>
  </si>
  <si>
    <t>小雪</t>
  </si>
  <si>
    <t>廿二</t>
  </si>
  <si>
    <t>丁亥</t>
  </si>
  <si>
    <t>土猪</t>
  </si>
  <si>
    <t>大雪</t>
  </si>
  <si>
    <t>廿三</t>
  </si>
  <si>
    <t>戊子</t>
  </si>
  <si>
    <t>火鼠</t>
  </si>
  <si>
    <t>冬至</t>
  </si>
  <si>
    <t>廿四</t>
  </si>
  <si>
    <t>己丑</t>
  </si>
  <si>
    <t>火牛</t>
  </si>
  <si>
    <t>廿五</t>
  </si>
  <si>
    <t>庚寅</t>
  </si>
  <si>
    <t>木虎</t>
  </si>
  <si>
    <t>廿六</t>
  </si>
  <si>
    <t>辛卯</t>
  </si>
  <si>
    <t>木免</t>
  </si>
  <si>
    <t>廿七</t>
  </si>
  <si>
    <t>壬辰</t>
  </si>
  <si>
    <t>水龙</t>
  </si>
  <si>
    <t>廿八</t>
  </si>
  <si>
    <t>癸巳</t>
  </si>
  <si>
    <t>水蛇</t>
  </si>
  <si>
    <t>廿九</t>
  </si>
  <si>
    <t>甲午</t>
  </si>
  <si>
    <t>金马</t>
  </si>
  <si>
    <t>三十</t>
  </si>
  <si>
    <t>乙未</t>
  </si>
  <si>
    <t>金羊</t>
  </si>
  <si>
    <t>丙申</t>
  </si>
  <si>
    <t>火猴</t>
  </si>
  <si>
    <t>丁酉</t>
  </si>
  <si>
    <t>火鸡</t>
  </si>
  <si>
    <t>戊戌</t>
  </si>
  <si>
    <t>木狗</t>
  </si>
  <si>
    <t>已亥</t>
  </si>
  <si>
    <t>木猪</t>
  </si>
  <si>
    <t>庚子</t>
  </si>
  <si>
    <t>土鼠</t>
  </si>
  <si>
    <t>辛丑</t>
  </si>
  <si>
    <t>土牛</t>
  </si>
  <si>
    <t>壬寅</t>
  </si>
  <si>
    <t>金虎</t>
  </si>
  <si>
    <t>癸卯</t>
  </si>
  <si>
    <t>金免</t>
  </si>
  <si>
    <t>甲辰</t>
  </si>
  <si>
    <t>火龙</t>
  </si>
  <si>
    <t>乙巳</t>
  </si>
  <si>
    <t>火蛇</t>
  </si>
  <si>
    <t>丙午</t>
  </si>
  <si>
    <t>水马</t>
  </si>
  <si>
    <t>闰五月</t>
  </si>
  <si>
    <t>丁未</t>
  </si>
  <si>
    <t>水羊</t>
  </si>
  <si>
    <t>戊申</t>
  </si>
  <si>
    <t>土猴</t>
  </si>
  <si>
    <t>已酉</t>
  </si>
  <si>
    <t>土鸡</t>
  </si>
  <si>
    <t>庚戌</t>
  </si>
  <si>
    <t>金狗</t>
  </si>
  <si>
    <t>辛亥</t>
  </si>
  <si>
    <t>金猪</t>
  </si>
  <si>
    <t>壬子</t>
  </si>
  <si>
    <t>木鼠</t>
  </si>
  <si>
    <t>癸丑</t>
  </si>
  <si>
    <t>木牛</t>
  </si>
  <si>
    <t>甲寅</t>
  </si>
  <si>
    <t>水虎</t>
  </si>
  <si>
    <t>乙卯</t>
  </si>
  <si>
    <t>水免</t>
  </si>
  <si>
    <t>丙辰</t>
  </si>
  <si>
    <t>土龙</t>
  </si>
  <si>
    <t>丁巳</t>
  </si>
  <si>
    <t>土蛇</t>
  </si>
  <si>
    <t>戊午</t>
  </si>
  <si>
    <t>火马</t>
  </si>
  <si>
    <t>已未</t>
  </si>
  <si>
    <t>火羊</t>
  </si>
  <si>
    <t>庚申</t>
  </si>
  <si>
    <t>木猴</t>
  </si>
  <si>
    <t>辛酉</t>
  </si>
  <si>
    <t>木鸡</t>
  </si>
  <si>
    <t>壬戌</t>
  </si>
  <si>
    <t>水狗</t>
  </si>
  <si>
    <t>癸亥</t>
  </si>
  <si>
    <t>水猪</t>
  </si>
  <si>
    <t>闰四月</t>
  </si>
  <si>
    <t>闰二月</t>
  </si>
  <si>
    <t>闰六月</t>
  </si>
  <si>
    <t>闰七月</t>
  </si>
  <si>
    <t>闰三月</t>
  </si>
  <si>
    <t>闰十月</t>
  </si>
  <si>
    <t>&lt;&lt;&lt; Amended from 32721 to 32722</t>
  </si>
  <si>
    <t>闰九月</t>
  </si>
  <si>
    <t>&lt;&lt;data added</t>
  </si>
  <si>
    <t>闰十一月</t>
  </si>
  <si>
    <t>** End Datadase Range</t>
  </si>
  <si>
    <t>小寒</t>
    <phoneticPr fontId="50" type="noConversion"/>
  </si>
  <si>
    <t>大寒</t>
    <phoneticPr fontId="50" type="noConversion"/>
  </si>
  <si>
    <t>立春</t>
    <phoneticPr fontId="50" type="noConversion"/>
  </si>
  <si>
    <t>惊蜇</t>
    <phoneticPr fontId="50" type="noConversion"/>
  </si>
  <si>
    <t>清明</t>
    <phoneticPr fontId="50" type="noConversion"/>
  </si>
  <si>
    <t>立夏</t>
    <phoneticPr fontId="50" type="noConversion"/>
  </si>
  <si>
    <t>谷雨</t>
    <phoneticPr fontId="50" type="noConversion"/>
  </si>
  <si>
    <t>春分</t>
    <phoneticPr fontId="50" type="noConversion"/>
  </si>
  <si>
    <t>雨水</t>
    <phoneticPr fontId="50" type="noConversion"/>
  </si>
  <si>
    <t>小满</t>
    <phoneticPr fontId="50" type="noConversion"/>
  </si>
  <si>
    <t>盲种</t>
    <phoneticPr fontId="50" type="noConversion"/>
  </si>
  <si>
    <t>夏至</t>
    <phoneticPr fontId="50" type="noConversion"/>
  </si>
  <si>
    <t>小暑</t>
    <phoneticPr fontId="50" type="noConversion"/>
  </si>
  <si>
    <t>大暑</t>
    <phoneticPr fontId="50" type="noConversion"/>
  </si>
  <si>
    <t>立秋</t>
    <phoneticPr fontId="50" type="noConversion"/>
  </si>
  <si>
    <t>处暑</t>
    <phoneticPr fontId="50" type="noConversion"/>
  </si>
  <si>
    <t>秋分</t>
    <phoneticPr fontId="50" type="noConversion"/>
  </si>
  <si>
    <t>寒露</t>
    <phoneticPr fontId="50" type="noConversion"/>
  </si>
  <si>
    <t>白露</t>
    <phoneticPr fontId="50" type="noConversion"/>
  </si>
  <si>
    <t>霜降</t>
    <phoneticPr fontId="50" type="noConversion"/>
  </si>
  <si>
    <t>立冬</t>
    <phoneticPr fontId="50" type="noConversion"/>
  </si>
  <si>
    <t>小雪</t>
    <phoneticPr fontId="50" type="noConversion"/>
  </si>
  <si>
    <t>冬至</t>
    <phoneticPr fontId="50" type="noConversion"/>
  </si>
  <si>
    <t>大雪</t>
    <phoneticPr fontId="50" type="noConversion"/>
  </si>
  <si>
    <r>
      <t>1</t>
    </r>
    <r>
      <rPr>
        <b/>
        <sz val="24"/>
        <rFont val="宋体"/>
        <family val="3"/>
        <charset val="134"/>
      </rPr>
      <t>月</t>
    </r>
    <phoneticPr fontId="50" type="noConversion"/>
  </si>
  <si>
    <r>
      <t>2</t>
    </r>
    <r>
      <rPr>
        <b/>
        <sz val="24"/>
        <rFont val="宋体"/>
        <family val="3"/>
        <charset val="134"/>
      </rPr>
      <t>月</t>
    </r>
    <phoneticPr fontId="50" type="noConversion"/>
  </si>
  <si>
    <r>
      <t>2月</t>
    </r>
    <r>
      <rPr>
        <b/>
        <sz val="24"/>
        <rFont val="宋体"/>
        <family val="3"/>
        <charset val="134"/>
      </rPr>
      <t/>
    </r>
  </si>
  <si>
    <r>
      <t>4月</t>
    </r>
    <r>
      <rPr>
        <b/>
        <sz val="24"/>
        <rFont val="宋体"/>
        <family val="3"/>
        <charset val="134"/>
      </rPr>
      <t/>
    </r>
  </si>
  <si>
    <r>
      <t>3</t>
    </r>
    <r>
      <rPr>
        <b/>
        <sz val="24"/>
        <rFont val="宋体"/>
        <family val="3"/>
        <charset val="134"/>
      </rPr>
      <t>月</t>
    </r>
    <phoneticPr fontId="50" type="noConversion"/>
  </si>
  <si>
    <r>
      <t>4</t>
    </r>
    <r>
      <rPr>
        <b/>
        <sz val="24"/>
        <rFont val="宋体"/>
        <family val="3"/>
        <charset val="134"/>
      </rPr>
      <t>月</t>
    </r>
    <phoneticPr fontId="50" type="noConversion"/>
  </si>
  <si>
    <r>
      <t>5</t>
    </r>
    <r>
      <rPr>
        <b/>
        <sz val="24"/>
        <rFont val="宋体"/>
        <family val="3"/>
        <charset val="134"/>
      </rPr>
      <t>月</t>
    </r>
    <phoneticPr fontId="50" type="noConversion"/>
  </si>
  <si>
    <r>
      <t>6</t>
    </r>
    <r>
      <rPr>
        <b/>
        <sz val="24"/>
        <rFont val="宋体"/>
        <family val="3"/>
        <charset val="134"/>
      </rPr>
      <t>月</t>
    </r>
    <phoneticPr fontId="50" type="noConversion"/>
  </si>
  <si>
    <r>
      <t>7</t>
    </r>
    <r>
      <rPr>
        <b/>
        <sz val="24"/>
        <rFont val="宋体"/>
        <family val="3"/>
        <charset val="134"/>
      </rPr>
      <t>月</t>
    </r>
    <phoneticPr fontId="50" type="noConversion"/>
  </si>
  <si>
    <r>
      <t>8</t>
    </r>
    <r>
      <rPr>
        <b/>
        <sz val="24"/>
        <rFont val="宋体"/>
        <family val="3"/>
        <charset val="134"/>
      </rPr>
      <t>月</t>
    </r>
    <phoneticPr fontId="50" type="noConversion"/>
  </si>
  <si>
    <r>
      <t>9</t>
    </r>
    <r>
      <rPr>
        <b/>
        <sz val="24"/>
        <rFont val="宋体"/>
        <family val="3"/>
        <charset val="134"/>
      </rPr>
      <t>月</t>
    </r>
    <phoneticPr fontId="50" type="noConversion"/>
  </si>
  <si>
    <r>
      <t>10</t>
    </r>
    <r>
      <rPr>
        <b/>
        <sz val="24"/>
        <rFont val="宋体"/>
        <family val="3"/>
        <charset val="134"/>
      </rPr>
      <t>月</t>
    </r>
    <phoneticPr fontId="50" type="noConversion"/>
  </si>
  <si>
    <r>
      <t>11</t>
    </r>
    <r>
      <rPr>
        <b/>
        <sz val="24"/>
        <rFont val="宋体"/>
        <family val="3"/>
        <charset val="134"/>
      </rPr>
      <t>月</t>
    </r>
    <phoneticPr fontId="50" type="noConversion"/>
  </si>
  <si>
    <r>
      <t>12</t>
    </r>
    <r>
      <rPr>
        <b/>
        <sz val="24"/>
        <rFont val="宋体"/>
        <family val="3"/>
        <charset val="134"/>
      </rPr>
      <t>月</t>
    </r>
    <phoneticPr fontId="50" type="noConversion"/>
  </si>
  <si>
    <t>日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</si>
</sst>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d"/>
    <numFmt numFmtId="177" formatCode="mmmm\ /\ m"/>
    <numFmt numFmtId="178" formatCode="0_);[Red]\(0\)"/>
    <numFmt numFmtId="179" formatCode="0.000000_);[Red]\(0.000000\)"/>
    <numFmt numFmtId="180" formatCode="yyyy/mm/dd\ hh:mm"/>
    <numFmt numFmtId="181" formatCode="[$-804]aaa;@"/>
    <numFmt numFmtId="182" formatCode="[$-C09]dd/mmmm/yyyy;@"/>
    <numFmt numFmtId="183" formatCode="[DBNum1][$-409]mmmm"/>
    <numFmt numFmtId="184" formatCode="[DBNum1][$-804]m&quot;月&quot;;@"/>
    <numFmt numFmtId="185" formatCode="0.00_);[Red]\(0.00\)"/>
    <numFmt numFmtId="186" formatCode="m&quot;月&quot;d&quot;日&quot;;@"/>
  </numFmts>
  <fonts count="73">
    <font>
      <sz val="12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2"/>
      <color indexed="19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b/>
      <sz val="18"/>
      <color indexed="62"/>
      <name val="Cambria"/>
      <family val="1"/>
    </font>
    <font>
      <sz val="12"/>
      <color indexed="10"/>
      <name val="Verdana"/>
      <family val="2"/>
    </font>
    <font>
      <sz val="12"/>
      <color indexed="20"/>
      <name val="Verdana"/>
      <family val="2"/>
    </font>
    <font>
      <sz val="12"/>
      <color indexed="9"/>
      <name val="Verdana"/>
      <family val="2"/>
    </font>
    <font>
      <i/>
      <sz val="12"/>
      <color indexed="23"/>
      <name val="Verdana"/>
      <family val="2"/>
    </font>
    <font>
      <b/>
      <sz val="12"/>
      <color indexed="10"/>
      <name val="Verdana"/>
      <family val="2"/>
    </font>
    <font>
      <b/>
      <sz val="12"/>
      <color indexed="63"/>
      <name val="Verdana"/>
      <family val="2"/>
    </font>
    <font>
      <sz val="12"/>
      <color indexed="17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2"/>
      <color indexed="9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b/>
      <sz val="24"/>
      <name val="Arial"/>
      <family val="2"/>
    </font>
    <font>
      <sz val="12"/>
      <color indexed="10"/>
      <name val="Arial"/>
      <family val="2"/>
    </font>
    <font>
      <b/>
      <sz val="24"/>
      <color indexed="10"/>
      <name val="Arial"/>
      <family val="2"/>
    </font>
    <font>
      <b/>
      <sz val="12"/>
      <color indexed="61"/>
      <name val="Broadway BT"/>
      <family val="2"/>
    </font>
    <font>
      <b/>
      <sz val="24"/>
      <color indexed="16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文鼎舒同体简"/>
      <charset val="134"/>
    </font>
    <font>
      <sz val="10"/>
      <color indexed="16"/>
      <name val="Arial"/>
      <family val="2"/>
    </font>
    <font>
      <sz val="10"/>
      <color indexed="10"/>
      <name val="Arial"/>
      <family val="2"/>
    </font>
    <font>
      <b/>
      <sz val="12"/>
      <name val="文鼎舒同体简"/>
      <charset val="134"/>
    </font>
    <font>
      <sz val="12"/>
      <color indexed="18"/>
      <name val="文鼎舒同体简"/>
      <charset val="134"/>
    </font>
    <font>
      <b/>
      <sz val="12"/>
      <color indexed="18"/>
      <name val="文鼎舒同体简"/>
      <charset val="134"/>
    </font>
    <font>
      <sz val="12"/>
      <name val="Verdana"/>
      <family val="2"/>
    </font>
    <font>
      <b/>
      <sz val="20"/>
      <color indexed="61"/>
      <name val="Broadway BT"/>
      <family val="2"/>
    </font>
    <font>
      <sz val="14"/>
      <color indexed="10"/>
      <name val="Arial"/>
      <family val="2"/>
    </font>
    <font>
      <sz val="14"/>
      <color indexed="61"/>
      <name val="Arial"/>
      <family val="2"/>
    </font>
    <font>
      <b/>
      <sz val="24"/>
      <color indexed="57"/>
      <name val="Arial"/>
      <family val="2"/>
    </font>
    <font>
      <sz val="14"/>
      <color indexed="57"/>
      <name val="Arial"/>
      <family val="2"/>
    </font>
    <font>
      <sz val="12"/>
      <color indexed="18"/>
      <name val="宋体"/>
      <family val="3"/>
      <charset val="134"/>
    </font>
    <font>
      <b/>
      <sz val="24"/>
      <name val="宋体"/>
      <family val="3"/>
      <charset val="134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12"/>
      <name val="Bradley Hand ITC"/>
      <family val="4"/>
    </font>
    <font>
      <sz val="12"/>
      <color indexed="55"/>
      <name val="Arial"/>
      <family val="2"/>
    </font>
    <font>
      <b/>
      <sz val="12"/>
      <color indexed="56"/>
      <name val="Arial"/>
      <family val="2"/>
    </font>
    <font>
      <b/>
      <sz val="12"/>
      <color indexed="56"/>
      <name val="宋体"/>
      <family val="3"/>
      <charset val="134"/>
    </font>
    <font>
      <sz val="12"/>
      <color indexed="10"/>
      <name val="文鼎舒同体简"/>
      <charset val="134"/>
    </font>
    <font>
      <sz val="12"/>
      <color indexed="55"/>
      <name val="文鼎舒同体简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48"/>
      <color rgb="FFFF0000"/>
      <name val="方正粗宋简体"/>
      <family val="4"/>
      <charset val="134"/>
    </font>
    <font>
      <sz val="12"/>
      <color rgb="FF006600"/>
      <name val="Arial"/>
      <family val="2"/>
    </font>
    <font>
      <b/>
      <sz val="24"/>
      <color rgb="FF008000"/>
      <name val="Arial"/>
      <family val="2"/>
    </font>
    <font>
      <sz val="12"/>
      <color rgb="FF008000"/>
      <name val="Arial"/>
      <family val="2"/>
    </font>
    <font>
      <sz val="10"/>
      <color rgb="FF008000"/>
      <name val="Arial"/>
      <family val="2"/>
    </font>
    <font>
      <b/>
      <sz val="12"/>
      <color rgb="FF008000"/>
      <name val="Broadway BT"/>
      <family val="2"/>
    </font>
    <font>
      <sz val="14"/>
      <color rgb="FF008000"/>
      <name val="Arial"/>
      <family val="2"/>
    </font>
    <font>
      <b/>
      <sz val="24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20"/>
      <color rgb="FFFFFF00"/>
      <name val="Arial"/>
      <family val="2"/>
    </font>
    <font>
      <b/>
      <sz val="14"/>
      <color indexed="61"/>
      <name val="Arial"/>
      <family val="2"/>
    </font>
    <font>
      <b/>
      <sz val="14"/>
      <color indexed="57"/>
      <name val="Arial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2"/>
      <color rgb="FF008000"/>
      <name val="Arial"/>
      <family val="2"/>
    </font>
    <font>
      <b/>
      <sz val="14"/>
      <color rgb="FF008000"/>
      <name val="Arial"/>
      <family val="2"/>
    </font>
    <font>
      <b/>
      <sz val="10"/>
      <color indexed="57"/>
      <name val="Arial"/>
      <family val="2"/>
    </font>
    <font>
      <sz val="10"/>
      <name val="宋体"/>
      <family val="2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ashed">
        <color indexed="37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2" fillId="16" borderId="1" applyNumberFormat="0" applyAlignment="0" applyProtection="0"/>
    <xf numFmtId="0" fontId="17" fillId="17" borderId="2" applyNumberFormat="0" applyAlignment="0" applyProtection="0"/>
    <xf numFmtId="0" fontId="11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8" fillId="0" borderId="6" applyNumberFormat="0" applyFill="0" applyAlignment="0" applyProtection="0"/>
    <xf numFmtId="0" fontId="4" fillId="7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51" fillId="4" borderId="7" applyNumberFormat="0" applyFont="0" applyAlignment="0" applyProtection="0"/>
    <xf numFmtId="0" fontId="13" fillId="16" borderId="8" applyNumberFormat="0" applyAlignment="0" applyProtection="0"/>
    <xf numFmtId="0" fontId="7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8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Font="1"/>
    <xf numFmtId="15" fontId="0" fillId="0" borderId="0" xfId="0" applyNumberFormat="1" applyFont="1"/>
    <xf numFmtId="0" fontId="21" fillId="0" borderId="0" xfId="0" applyFont="1"/>
    <xf numFmtId="177" fontId="2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6" fillId="0" borderId="0" xfId="0" applyFont="1"/>
    <xf numFmtId="0" fontId="28" fillId="0" borderId="0" xfId="39" applyFont="1" applyProtection="1">
      <protection hidden="1"/>
    </xf>
    <xf numFmtId="0" fontId="28" fillId="0" borderId="0" xfId="39" applyFont="1" applyAlignment="1" applyProtection="1">
      <alignment horizontal="center"/>
      <protection hidden="1"/>
    </xf>
    <xf numFmtId="0" fontId="2" fillId="0" borderId="0" xfId="37"/>
    <xf numFmtId="178" fontId="0" fillId="0" borderId="0" xfId="39" applyNumberFormat="1" applyFont="1" applyProtection="1">
      <protection hidden="1"/>
    </xf>
    <xf numFmtId="0" fontId="25" fillId="0" borderId="0" xfId="37" applyFont="1" applyAlignment="1">
      <alignment horizontal="center" vertical="center" wrapText="1"/>
    </xf>
    <xf numFmtId="0" fontId="2" fillId="0" borderId="0" xfId="37" applyAlignment="1">
      <alignment vertical="top" wrapText="1"/>
    </xf>
    <xf numFmtId="176" fontId="24" fillId="4" borderId="0" xfId="37" applyNumberFormat="1" applyFont="1" applyFill="1" applyBorder="1" applyAlignment="1">
      <alignment horizontal="center"/>
    </xf>
    <xf numFmtId="0" fontId="29" fillId="4" borderId="0" xfId="37" applyNumberFormat="1" applyFont="1" applyFill="1" applyBorder="1" applyAlignment="1">
      <alignment horizontal="center" vertical="center"/>
    </xf>
    <xf numFmtId="176" fontId="2" fillId="0" borderId="0" xfId="37" applyNumberFormat="1" applyAlignment="1">
      <alignment horizontal="center"/>
    </xf>
    <xf numFmtId="0" fontId="2" fillId="0" borderId="0" xfId="37" applyAlignment="1">
      <alignment horizontal="center"/>
    </xf>
    <xf numFmtId="0" fontId="31" fillId="0" borderId="0" xfId="39" applyFont="1" applyAlignment="1" applyProtection="1">
      <alignment horizontal="center"/>
      <protection hidden="1"/>
    </xf>
    <xf numFmtId="178" fontId="28" fillId="0" borderId="0" xfId="39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2" fillId="0" borderId="0" xfId="0" applyFont="1"/>
    <xf numFmtId="179" fontId="32" fillId="0" borderId="0" xfId="0" applyNumberFormat="1" applyFont="1"/>
    <xf numFmtId="0" fontId="32" fillId="0" borderId="0" xfId="0" applyFont="1" applyAlignment="1">
      <alignment horizontal="center"/>
    </xf>
    <xf numFmtId="180" fontId="32" fillId="0" borderId="0" xfId="0" applyNumberFormat="1" applyFont="1"/>
    <xf numFmtId="0" fontId="33" fillId="0" borderId="0" xfId="0" applyFont="1" applyAlignment="1" applyProtection="1">
      <alignment horizontal="center"/>
      <protection hidden="1"/>
    </xf>
    <xf numFmtId="178" fontId="32" fillId="0" borderId="0" xfId="0" applyNumberFormat="1" applyFont="1" applyAlignment="1">
      <alignment horizontal="center"/>
    </xf>
    <xf numFmtId="0" fontId="31" fillId="0" borderId="0" xfId="0" applyFont="1" applyAlignment="1" applyProtection="1">
      <alignment horizontal="center"/>
      <protection hidden="1"/>
    </xf>
    <xf numFmtId="0" fontId="2" fillId="0" borderId="0" xfId="37" applyFont="1"/>
    <xf numFmtId="0" fontId="28" fillId="5" borderId="10" xfId="39" applyFont="1" applyFill="1" applyBorder="1" applyAlignment="1" applyProtection="1">
      <alignment horizontal="center"/>
      <protection hidden="1"/>
    </xf>
    <xf numFmtId="0" fontId="28" fillId="5" borderId="11" xfId="39" applyFont="1" applyFill="1" applyBorder="1" applyAlignment="1" applyProtection="1">
      <alignment horizontal="center"/>
      <protection hidden="1"/>
    </xf>
    <xf numFmtId="0" fontId="28" fillId="5" borderId="12" xfId="39" applyFont="1" applyFill="1" applyBorder="1" applyAlignment="1" applyProtection="1">
      <alignment horizontal="center"/>
      <protection hidden="1"/>
    </xf>
    <xf numFmtId="0" fontId="28" fillId="5" borderId="13" xfId="39" applyFont="1" applyFill="1" applyBorder="1" applyAlignment="1" applyProtection="1">
      <alignment horizontal="center"/>
      <protection hidden="1"/>
    </xf>
    <xf numFmtId="0" fontId="28" fillId="5" borderId="14" xfId="39" applyFont="1" applyFill="1" applyBorder="1" applyAlignment="1" applyProtection="1">
      <alignment horizontal="center"/>
      <protection hidden="1"/>
    </xf>
    <xf numFmtId="0" fontId="28" fillId="5" borderId="15" xfId="39" applyFont="1" applyFill="1" applyBorder="1" applyAlignment="1" applyProtection="1">
      <alignment horizontal="center"/>
      <protection hidden="1"/>
    </xf>
    <xf numFmtId="0" fontId="1" fillId="0" borderId="0" xfId="39" applyFont="1" applyAlignment="1" applyProtection="1">
      <alignment horizontal="center"/>
      <protection hidden="1"/>
    </xf>
    <xf numFmtId="0" fontId="28" fillId="0" borderId="0" xfId="39" applyFont="1" applyAlignment="1" applyProtection="1">
      <alignment horizontal="left"/>
      <protection hidden="1"/>
    </xf>
    <xf numFmtId="0" fontId="0" fillId="0" borderId="0" xfId="37" applyFont="1" applyAlignment="1">
      <alignment horizontal="center"/>
    </xf>
    <xf numFmtId="0" fontId="27" fillId="0" borderId="0" xfId="37" applyFont="1" applyAlignment="1">
      <alignment horizontal="center"/>
    </xf>
    <xf numFmtId="0" fontId="0" fillId="0" borderId="0" xfId="37" applyFont="1" applyAlignment="1">
      <alignment horizontal="right"/>
    </xf>
    <xf numFmtId="182" fontId="30" fillId="0" borderId="0" xfId="37" applyNumberFormat="1" applyFont="1"/>
    <xf numFmtId="0" fontId="3" fillId="0" borderId="0" xfId="0" applyFont="1" applyAlignment="1">
      <alignment horizontal="left"/>
    </xf>
    <xf numFmtId="0" fontId="0" fillId="0" borderId="0" xfId="0" applyFont="1" applyFill="1" applyBorder="1"/>
    <xf numFmtId="15" fontId="21" fillId="0" borderId="0" xfId="0" applyNumberFormat="1" applyFont="1" applyFill="1" applyBorder="1" applyAlignment="1">
      <alignment horizontal="centerContinuous"/>
    </xf>
    <xf numFmtId="17" fontId="0" fillId="0" borderId="0" xfId="0" applyNumberFormat="1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181" fontId="36" fillId="5" borderId="0" xfId="0" applyNumberFormat="1" applyFont="1" applyFill="1" applyBorder="1" applyAlignment="1">
      <alignment horizontal="center" vertical="center"/>
    </xf>
    <xf numFmtId="15" fontId="21" fillId="16" borderId="0" xfId="0" applyNumberFormat="1" applyFont="1" applyFill="1" applyBorder="1" applyAlignment="1">
      <alignment horizontal="center"/>
    </xf>
    <xf numFmtId="15" fontId="0" fillId="16" borderId="0" xfId="0" applyNumberFormat="1" applyFont="1" applyFill="1" applyBorder="1" applyAlignment="1">
      <alignment horizontal="center"/>
    </xf>
    <xf numFmtId="176" fontId="20" fillId="16" borderId="0" xfId="0" applyNumberFormat="1" applyFont="1" applyFill="1" applyBorder="1" applyAlignment="1">
      <alignment horizontal="center"/>
    </xf>
    <xf numFmtId="0" fontId="2" fillId="16" borderId="0" xfId="38" applyNumberFormat="1" applyFont="1" applyFill="1" applyBorder="1" applyAlignment="1">
      <alignment horizontal="center" vertical="center"/>
    </xf>
    <xf numFmtId="176" fontId="22" fillId="16" borderId="0" xfId="0" applyNumberFormat="1" applyFont="1" applyFill="1" applyBorder="1" applyAlignment="1">
      <alignment horizontal="center"/>
    </xf>
    <xf numFmtId="0" fontId="30" fillId="16" borderId="0" xfId="38" applyNumberFormat="1" applyFont="1" applyFill="1" applyBorder="1" applyAlignment="1">
      <alignment horizontal="center" vertical="center"/>
    </xf>
    <xf numFmtId="0" fontId="20" fillId="0" borderId="0" xfId="0" applyFont="1" applyAlignment="1"/>
    <xf numFmtId="177" fontId="23" fillId="18" borderId="0" xfId="0" applyNumberFormat="1" applyFont="1" applyFill="1" applyBorder="1" applyAlignment="1">
      <alignment horizontal="center" vertical="center"/>
    </xf>
    <xf numFmtId="177" fontId="23" fillId="18" borderId="0" xfId="0" applyNumberFormat="1" applyFont="1" applyFill="1" applyBorder="1" applyAlignment="1">
      <alignment horizontal="centerContinuous" vertical="center"/>
    </xf>
    <xf numFmtId="15" fontId="0" fillId="16" borderId="0" xfId="0" applyNumberFormat="1" applyFont="1" applyFill="1" applyBorder="1"/>
    <xf numFmtId="0" fontId="20" fillId="16" borderId="0" xfId="0" applyFont="1" applyFill="1" applyBorder="1" applyAlignment="1"/>
    <xf numFmtId="15" fontId="2" fillId="16" borderId="0" xfId="0" applyNumberFormat="1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181" fontId="37" fillId="5" borderId="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183" fontId="35" fillId="18" borderId="0" xfId="0" applyNumberFormat="1" applyFont="1" applyFill="1" applyBorder="1" applyAlignment="1">
      <alignment horizontal="centerContinuous" vertical="center"/>
    </xf>
    <xf numFmtId="183" fontId="23" fillId="18" borderId="0" xfId="0" applyNumberFormat="1" applyFont="1" applyFill="1" applyBorder="1" applyAlignment="1">
      <alignment horizontal="centerContinuous" vertical="center"/>
    </xf>
    <xf numFmtId="184" fontId="35" fillId="18" borderId="0" xfId="0" applyNumberFormat="1" applyFont="1" applyFill="1" applyBorder="1" applyAlignment="1">
      <alignment horizontal="centerContinuous" vertical="center"/>
    </xf>
    <xf numFmtId="183" fontId="23" fillId="18" borderId="0" xfId="0" applyNumberFormat="1" applyFont="1" applyFill="1" applyBorder="1" applyAlignment="1">
      <alignment horizontal="center" vertical="center"/>
    </xf>
    <xf numFmtId="0" fontId="2" fillId="5" borderId="0" xfId="37" applyFill="1" applyBorder="1"/>
    <xf numFmtId="185" fontId="42" fillId="5" borderId="0" xfId="0" applyNumberFormat="1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14" fontId="32" fillId="5" borderId="17" xfId="0" applyNumberFormat="1" applyFont="1" applyFill="1" applyBorder="1" applyAlignment="1">
      <alignment horizontal="center"/>
    </xf>
    <xf numFmtId="14" fontId="32" fillId="5" borderId="18" xfId="0" applyNumberFormat="1" applyFont="1" applyFill="1" applyBorder="1" applyAlignment="1">
      <alignment horizontal="center"/>
    </xf>
    <xf numFmtId="0" fontId="2" fillId="5" borderId="18" xfId="37" applyFill="1" applyBorder="1"/>
    <xf numFmtId="0" fontId="43" fillId="5" borderId="19" xfId="37" applyFont="1" applyFill="1" applyBorder="1" applyAlignment="1">
      <alignment shrinkToFit="1"/>
    </xf>
    <xf numFmtId="185" fontId="42" fillId="5" borderId="20" xfId="0" applyNumberFormat="1" applyFont="1" applyFill="1" applyBorder="1" applyAlignment="1">
      <alignment horizontal="center"/>
    </xf>
    <xf numFmtId="0" fontId="43" fillId="5" borderId="21" xfId="37" applyFont="1" applyFill="1" applyBorder="1"/>
    <xf numFmtId="0" fontId="32" fillId="5" borderId="20" xfId="0" applyFont="1" applyFill="1" applyBorder="1" applyAlignment="1">
      <alignment horizontal="center"/>
    </xf>
    <xf numFmtId="0" fontId="2" fillId="5" borderId="22" xfId="37" applyFont="1" applyFill="1" applyBorder="1"/>
    <xf numFmtId="2" fontId="42" fillId="5" borderId="23" xfId="0" applyNumberFormat="1" applyFont="1" applyFill="1" applyBorder="1" applyAlignment="1">
      <alignment horizontal="center"/>
    </xf>
    <xf numFmtId="2" fontId="42" fillId="5" borderId="24" xfId="0" applyNumberFormat="1" applyFont="1" applyFill="1" applyBorder="1" applyAlignment="1">
      <alignment horizontal="center"/>
    </xf>
    <xf numFmtId="0" fontId="2" fillId="5" borderId="24" xfId="37" applyFill="1" applyBorder="1"/>
    <xf numFmtId="0" fontId="2" fillId="5" borderId="25" xfId="37" applyFont="1" applyFill="1" applyBorder="1"/>
    <xf numFmtId="0" fontId="2" fillId="5" borderId="0" xfId="37" applyFont="1" applyFill="1" applyBorder="1" applyAlignment="1">
      <alignment horizontal="centerContinuous"/>
    </xf>
    <xf numFmtId="0" fontId="2" fillId="5" borderId="22" xfId="37" applyFill="1" applyBorder="1" applyAlignment="1">
      <alignment horizontal="centerContinuous"/>
    </xf>
    <xf numFmtId="0" fontId="44" fillId="0" borderId="0" xfId="0" applyFont="1"/>
    <xf numFmtId="0" fontId="43" fillId="5" borderId="26" xfId="37" applyFont="1" applyFill="1" applyBorder="1" applyAlignment="1">
      <alignment horizontal="center"/>
    </xf>
    <xf numFmtId="0" fontId="43" fillId="5" borderId="27" xfId="37" applyNumberFormat="1" applyFont="1" applyFill="1" applyBorder="1" applyAlignment="1">
      <alignment horizontal="center"/>
    </xf>
    <xf numFmtId="0" fontId="46" fillId="0" borderId="0" xfId="37" applyFont="1" applyAlignment="1">
      <alignment horizontal="left"/>
    </xf>
    <xf numFmtId="0" fontId="47" fillId="0" borderId="0" xfId="37" applyFont="1" applyAlignment="1">
      <alignment horizontal="left"/>
    </xf>
    <xf numFmtId="0" fontId="48" fillId="0" borderId="0" xfId="39" applyFont="1" applyAlignment="1" applyProtection="1">
      <alignment horizontal="left"/>
      <protection hidden="1"/>
    </xf>
    <xf numFmtId="178" fontId="48" fillId="0" borderId="0" xfId="39" applyNumberFormat="1" applyFont="1" applyAlignment="1" applyProtection="1">
      <alignment horizontal="center"/>
      <protection hidden="1"/>
    </xf>
    <xf numFmtId="0" fontId="48" fillId="0" borderId="0" xfId="39" applyFont="1" applyProtection="1">
      <protection hidden="1"/>
    </xf>
    <xf numFmtId="0" fontId="48" fillId="0" borderId="0" xfId="39" applyFont="1" applyAlignment="1" applyProtection="1">
      <alignment horizontal="center"/>
      <protection hidden="1"/>
    </xf>
    <xf numFmtId="0" fontId="0" fillId="0" borderId="0" xfId="0" quotePrefix="1" applyFont="1" applyFill="1" applyBorder="1" applyAlignment="1">
      <alignment horizontal="left"/>
    </xf>
    <xf numFmtId="0" fontId="45" fillId="0" borderId="0" xfId="39" quotePrefix="1" applyFont="1" applyAlignment="1" applyProtection="1">
      <alignment horizontal="left"/>
      <protection hidden="1"/>
    </xf>
    <xf numFmtId="0" fontId="49" fillId="0" borderId="0" xfId="39" quotePrefix="1" applyFont="1" applyAlignment="1" applyProtection="1">
      <alignment horizontal="left"/>
      <protection hidden="1"/>
    </xf>
    <xf numFmtId="0" fontId="2" fillId="0" borderId="0" xfId="37" quotePrefix="1" applyFont="1"/>
    <xf numFmtId="0" fontId="2" fillId="5" borderId="24" xfId="37" quotePrefix="1" applyFont="1" applyFill="1" applyBorder="1"/>
    <xf numFmtId="0" fontId="0" fillId="0" borderId="0" xfId="0" applyFont="1" applyAlignment="1">
      <alignment horizontal="centerContinuous"/>
    </xf>
    <xf numFmtId="0" fontId="52" fillId="5" borderId="0" xfId="0" applyFont="1" applyFill="1" applyBorder="1" applyAlignment="1">
      <alignment vertical="center"/>
    </xf>
    <xf numFmtId="0" fontId="52" fillId="5" borderId="0" xfId="0" applyFont="1" applyFill="1" applyBorder="1" applyAlignment="1"/>
    <xf numFmtId="181" fontId="52" fillId="5" borderId="16" xfId="0" applyNumberFormat="1" applyFont="1" applyFill="1" applyBorder="1" applyAlignment="1">
      <alignment vertical="center"/>
    </xf>
    <xf numFmtId="0" fontId="53" fillId="0" borderId="0" xfId="0" applyFont="1" applyAlignment="1">
      <alignment horizontal="centerContinuous"/>
    </xf>
    <xf numFmtId="0" fontId="2" fillId="5" borderId="0" xfId="37" quotePrefix="1" applyFont="1" applyFill="1" applyBorder="1" applyAlignment="1">
      <alignment wrapText="1"/>
    </xf>
    <xf numFmtId="177" fontId="23" fillId="0" borderId="0" xfId="0" applyNumberFormat="1" applyFont="1" applyBorder="1" applyAlignment="1">
      <alignment horizontal="center" vertical="center"/>
    </xf>
    <xf numFmtId="0" fontId="51" fillId="16" borderId="0" xfId="38" applyNumberFormat="1" applyFont="1" applyFill="1" applyBorder="1" applyAlignment="1">
      <alignment horizontal="center" vertical="center"/>
    </xf>
    <xf numFmtId="0" fontId="54" fillId="16" borderId="0" xfId="38" applyNumberFormat="1" applyFont="1" applyFill="1" applyBorder="1" applyAlignment="1">
      <alignment horizontal="center" vertical="center"/>
    </xf>
    <xf numFmtId="176" fontId="55" fillId="16" borderId="0" xfId="0" applyNumberFormat="1" applyFont="1" applyFill="1" applyBorder="1" applyAlignment="1">
      <alignment horizontal="center"/>
    </xf>
    <xf numFmtId="0" fontId="57" fillId="16" borderId="0" xfId="38" applyNumberFormat="1" applyFont="1" applyFill="1" applyBorder="1" applyAlignment="1">
      <alignment horizontal="center" vertical="center"/>
    </xf>
    <xf numFmtId="183" fontId="58" fillId="18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Continuous"/>
    </xf>
    <xf numFmtId="181" fontId="59" fillId="5" borderId="0" xfId="0" applyNumberFormat="1" applyFont="1" applyFill="1" applyBorder="1" applyAlignment="1">
      <alignment horizontal="center" vertical="center"/>
    </xf>
    <xf numFmtId="15" fontId="56" fillId="16" borderId="0" xfId="0" applyNumberFormat="1" applyFont="1" applyFill="1" applyBorder="1" applyAlignment="1">
      <alignment horizontal="center"/>
    </xf>
    <xf numFmtId="176" fontId="60" fillId="16" borderId="0" xfId="0" applyNumberFormat="1" applyFont="1" applyFill="1" applyBorder="1" applyAlignment="1">
      <alignment horizontal="center"/>
    </xf>
    <xf numFmtId="0" fontId="61" fillId="16" borderId="0" xfId="38" applyNumberFormat="1" applyFont="1" applyFill="1" applyBorder="1" applyAlignment="1">
      <alignment horizontal="center" vertical="center"/>
    </xf>
    <xf numFmtId="0" fontId="62" fillId="16" borderId="0" xfId="38" applyNumberFormat="1" applyFont="1" applyFill="1" applyBorder="1" applyAlignment="1">
      <alignment horizontal="center" vertical="center"/>
    </xf>
    <xf numFmtId="0" fontId="60" fillId="0" borderId="0" xfId="0" applyFont="1" applyAlignment="1"/>
    <xf numFmtId="0" fontId="62" fillId="0" borderId="0" xfId="0" applyFont="1" applyAlignment="1">
      <alignment horizontal="center" vertical="center"/>
    </xf>
    <xf numFmtId="186" fontId="20" fillId="0" borderId="0" xfId="0" applyNumberFormat="1" applyFont="1" applyAlignment="1"/>
    <xf numFmtId="0" fontId="34" fillId="5" borderId="0" xfId="0" applyNumberFormat="1" applyFont="1" applyFill="1" applyBorder="1" applyAlignment="1">
      <alignment horizontal="center" vertical="center"/>
    </xf>
    <xf numFmtId="0" fontId="0" fillId="16" borderId="0" xfId="0" applyNumberFormat="1" applyFont="1" applyFill="1" applyBorder="1" applyAlignment="1">
      <alignment horizontal="center" shrinkToFit="1"/>
    </xf>
    <xf numFmtId="0" fontId="63" fillId="19" borderId="0" xfId="0" applyFont="1" applyFill="1" applyBorder="1" applyAlignment="1">
      <alignment horizontal="center" vertical="center"/>
    </xf>
    <xf numFmtId="176" fontId="20" fillId="0" borderId="0" xfId="0" applyNumberFormat="1" applyFont="1" applyAlignment="1"/>
    <xf numFmtId="0" fontId="0" fillId="0" borderId="0" xfId="0" applyFont="1" applyAlignment="1">
      <alignment shrinkToFit="1"/>
    </xf>
    <xf numFmtId="0" fontId="0" fillId="0" borderId="0" xfId="0" applyAlignment="1">
      <alignment shrinkToFit="1"/>
    </xf>
    <xf numFmtId="177" fontId="23" fillId="0" borderId="0" xfId="0" applyNumberFormat="1" applyFont="1" applyAlignment="1">
      <alignment horizontal="center" vertical="center" shrinkToFit="1"/>
    </xf>
    <xf numFmtId="181" fontId="37" fillId="5" borderId="0" xfId="0" applyNumberFormat="1" applyFont="1" applyFill="1" applyBorder="1" applyAlignment="1">
      <alignment horizontal="center" vertical="center" shrinkToFit="1"/>
    </xf>
    <xf numFmtId="0" fontId="62" fillId="0" borderId="0" xfId="0" applyFont="1" applyAlignment="1">
      <alignment horizontal="center" vertical="center" shrinkToFit="1"/>
    </xf>
    <xf numFmtId="176" fontId="20" fillId="16" borderId="0" xfId="0" applyNumberFormat="1" applyFont="1" applyFill="1" applyBorder="1" applyAlignment="1">
      <alignment horizontal="center" shrinkToFit="1"/>
    </xf>
    <xf numFmtId="176" fontId="55" fillId="16" borderId="0" xfId="0" applyNumberFormat="1" applyFont="1" applyFill="1" applyBorder="1" applyAlignment="1">
      <alignment horizontal="center" shrinkToFit="1"/>
    </xf>
    <xf numFmtId="176" fontId="60" fillId="16" borderId="0" xfId="0" applyNumberFormat="1" applyFont="1" applyFill="1" applyBorder="1" applyAlignment="1">
      <alignment horizontal="center" shrinkToFit="1"/>
    </xf>
    <xf numFmtId="0" fontId="51" fillId="16" borderId="0" xfId="38" applyNumberFormat="1" applyFont="1" applyFill="1" applyBorder="1" applyAlignment="1">
      <alignment horizontal="center" vertical="center" shrinkToFit="1"/>
    </xf>
    <xf numFmtId="0" fontId="2" fillId="16" borderId="0" xfId="38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shrinkToFit="1"/>
    </xf>
    <xf numFmtId="183" fontId="58" fillId="18" borderId="0" xfId="0" applyNumberFormat="1" applyFont="1" applyFill="1" applyBorder="1" applyAlignment="1">
      <alignment horizontal="center" vertical="center" shrinkToFit="1"/>
    </xf>
    <xf numFmtId="0" fontId="60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176" fontId="22" fillId="16" borderId="0" xfId="0" applyNumberFormat="1" applyFont="1" applyFill="1" applyBorder="1" applyAlignment="1">
      <alignment horizontal="center" shrinkToFit="1"/>
    </xf>
    <xf numFmtId="176" fontId="38" fillId="16" borderId="0" xfId="0" applyNumberFormat="1" applyFont="1" applyFill="1" applyBorder="1" applyAlignment="1">
      <alignment horizontal="center" shrinkToFit="1"/>
    </xf>
    <xf numFmtId="0" fontId="27" fillId="0" borderId="0" xfId="0" applyFont="1" applyAlignment="1">
      <alignment shrinkToFit="1"/>
    </xf>
    <xf numFmtId="181" fontId="64" fillId="5" borderId="0" xfId="0" applyNumberFormat="1" applyFont="1" applyFill="1" applyBorder="1" applyAlignment="1">
      <alignment horizontal="center" vertical="center" shrinkToFit="1"/>
    </xf>
    <xf numFmtId="181" fontId="65" fillId="5" borderId="0" xfId="0" applyNumberFormat="1" applyFont="1" applyFill="1" applyBorder="1" applyAlignment="1">
      <alignment horizontal="center" vertical="center" shrinkToFit="1"/>
    </xf>
    <xf numFmtId="181" fontId="66" fillId="5" borderId="0" xfId="0" applyNumberFormat="1" applyFont="1" applyFill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25" fillId="16" borderId="0" xfId="38" applyNumberFormat="1" applyFont="1" applyFill="1" applyBorder="1" applyAlignment="1">
      <alignment horizontal="center" vertical="center" shrinkToFit="1"/>
    </xf>
    <xf numFmtId="0" fontId="68" fillId="16" borderId="0" xfId="38" applyNumberFormat="1" applyFont="1" applyFill="1" applyBorder="1" applyAlignment="1">
      <alignment horizontal="center" vertical="center" shrinkToFit="1"/>
    </xf>
    <xf numFmtId="0" fontId="67" fillId="16" borderId="0" xfId="38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69" fillId="0" borderId="0" xfId="0" applyFont="1" applyFill="1" applyBorder="1" applyAlignment="1">
      <alignment horizontal="centerContinuous" shrinkToFit="1"/>
    </xf>
    <xf numFmtId="181" fontId="70" fillId="5" borderId="0" xfId="0" applyNumberFormat="1" applyFont="1" applyFill="1" applyBorder="1" applyAlignment="1">
      <alignment horizontal="center" vertical="center" shrinkToFit="1"/>
    </xf>
    <xf numFmtId="0" fontId="27" fillId="16" borderId="0" xfId="0" applyNumberFormat="1" applyFont="1" applyFill="1" applyBorder="1" applyAlignment="1">
      <alignment horizontal="center" shrinkToFit="1"/>
    </xf>
    <xf numFmtId="15" fontId="69" fillId="16" borderId="0" xfId="0" applyNumberFormat="1" applyFont="1" applyFill="1" applyBorder="1" applyAlignment="1">
      <alignment horizontal="center" shrinkToFit="1"/>
    </xf>
    <xf numFmtId="0" fontId="71" fillId="16" borderId="0" xfId="38" applyNumberFormat="1" applyFont="1" applyFill="1" applyBorder="1" applyAlignment="1">
      <alignment horizontal="center" vertical="center" shrinkToFit="1"/>
    </xf>
    <xf numFmtId="181" fontId="36" fillId="5" borderId="0" xfId="0" applyNumberFormat="1" applyFont="1" applyFill="1" applyBorder="1" applyAlignment="1">
      <alignment horizontal="center" vertical="center" shrinkToFit="1"/>
    </xf>
    <xf numFmtId="181" fontId="39" fillId="5" borderId="0" xfId="0" applyNumberFormat="1" applyFont="1" applyFill="1" applyBorder="1" applyAlignment="1">
      <alignment horizontal="center" vertical="center" shrinkToFit="1"/>
    </xf>
    <xf numFmtId="0" fontId="72" fillId="0" borderId="0" xfId="37" applyFont="1"/>
    <xf numFmtId="0" fontId="27" fillId="0" borderId="0" xfId="37" applyNumberFormat="1" applyFont="1" applyAlignment="1">
      <alignment horizontal="right"/>
    </xf>
    <xf numFmtId="0" fontId="54" fillId="16" borderId="0" xfId="38" applyNumberFormat="1" applyFont="1" applyFill="1" applyBorder="1" applyAlignment="1">
      <alignment horizontal="center" vertical="center" shrinkToFit="1"/>
    </xf>
    <xf numFmtId="0" fontId="61" fillId="16" borderId="0" xfId="38" applyNumberFormat="1" applyFont="1" applyFill="1" applyBorder="1" applyAlignment="1">
      <alignment horizontal="center" vertical="center" shrinkToFi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Book1-MTP-Functions" xfId="37" xr:uid="{00000000-0005-0000-0000-000024000000}"/>
    <cellStyle name="Normal_Book1-MTP-Functions_2008 日历 海外版 (2C)" xfId="38" xr:uid="{00000000-0005-0000-0000-000025000000}"/>
    <cellStyle name="Normal_万年历" xfId="39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常规" xfId="0" builtinId="0"/>
  </cellStyles>
  <dxfs count="255"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rgb="FFFFFF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3399FF"/>
      <color rgb="FF0000CC"/>
      <color rgb="FF008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C$19" max="2100" min="1900" page="10" val="190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16</xdr:row>
          <xdr:rowOff>66675</xdr:rowOff>
        </xdr:from>
        <xdr:to>
          <xdr:col>1</xdr:col>
          <xdr:colOff>704850</xdr:colOff>
          <xdr:row>24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6"/>
  <sheetViews>
    <sheetView tabSelected="1" topLeftCell="B15" zoomScale="50" zoomScaleNormal="50" zoomScaleSheetLayoutView="70" workbookViewId="0">
      <selection activeCell="AM38" sqref="AM38"/>
    </sheetView>
  </sheetViews>
  <sheetFormatPr defaultColWidth="0" defaultRowHeight="15.75" zeroHeight="1"/>
  <cols>
    <col min="1" max="1" width="6.88671875" style="1" hidden="1" customWidth="1"/>
    <col min="2" max="2" width="8.6640625" style="1" customWidth="1"/>
    <col min="3" max="3" width="8.77734375" style="1" customWidth="1"/>
    <col min="4" max="4" width="5" style="3" customWidth="1"/>
    <col min="5" max="12" width="5" style="1" customWidth="1"/>
    <col min="13" max="15" width="5.33203125" style="126" customWidth="1"/>
    <col min="16" max="40" width="5.33203125" style="142" customWidth="1"/>
    <col min="41" max="16384" width="9" style="1" hidden="1"/>
  </cols>
  <sheetData>
    <row r="1" spans="3:40" ht="3" hidden="1" customHeight="1">
      <c r="K1"/>
    </row>
    <row r="2" spans="3:40" ht="7.9" hidden="1" customHeight="1">
      <c r="K2"/>
    </row>
    <row r="3" spans="3:40" hidden="1">
      <c r="K3"/>
      <c r="L3"/>
      <c r="M3" s="127"/>
      <c r="N3" s="127"/>
      <c r="O3" s="127"/>
    </row>
    <row r="4" spans="3:40" hidden="1">
      <c r="K4"/>
      <c r="L4"/>
      <c r="M4" s="127"/>
      <c r="N4" s="127"/>
      <c r="O4" s="127"/>
    </row>
    <row r="5" spans="3:40" hidden="1">
      <c r="K5"/>
      <c r="L5"/>
      <c r="M5" s="127"/>
      <c r="N5" s="127"/>
      <c r="O5" s="127"/>
    </row>
    <row r="6" spans="3:40" hidden="1">
      <c r="K6"/>
      <c r="L6"/>
      <c r="M6" s="127"/>
      <c r="N6" s="127"/>
      <c r="O6" s="127"/>
    </row>
    <row r="7" spans="3:40" hidden="1">
      <c r="K7"/>
      <c r="L7"/>
      <c r="M7" s="127"/>
      <c r="N7" s="127"/>
      <c r="O7" s="127"/>
    </row>
    <row r="8" spans="3:40" hidden="1">
      <c r="K8"/>
      <c r="L8"/>
      <c r="M8" s="127"/>
      <c r="N8" s="127"/>
      <c r="O8" s="127"/>
    </row>
    <row r="9" spans="3:40" hidden="1">
      <c r="K9"/>
      <c r="L9"/>
      <c r="M9" s="127"/>
      <c r="N9" s="127"/>
      <c r="O9" s="127"/>
    </row>
    <row r="10" spans="3:40" ht="48.75" hidden="1" customHeight="1">
      <c r="D10" s="105" t="e">
        <f>YEAR(D13)&amp;" "&amp;VLOOKUP(YEAR(D13),Nongli!K2:N241,2,FALSE)&amp;"年"&amp;" ["&amp;VLOOKUP(YEAR(D13),Nongli!K2:N241,3,FALSE)&amp;"]"</f>
        <v>#N/A</v>
      </c>
      <c r="E10" s="101"/>
      <c r="F10" s="101"/>
      <c r="G10" s="101"/>
      <c r="H10" s="101"/>
      <c r="I10" s="101"/>
      <c r="J10" s="101"/>
      <c r="K10"/>
      <c r="L10"/>
      <c r="M10" s="127"/>
      <c r="N10" s="127"/>
      <c r="O10" s="127"/>
    </row>
    <row r="11" spans="3:40" ht="27" hidden="1" customHeight="1">
      <c r="E11" s="87"/>
      <c r="F11" s="87"/>
      <c r="G11" s="87"/>
      <c r="H11" s="87"/>
      <c r="I11" s="87"/>
      <c r="K11"/>
      <c r="L11"/>
      <c r="M11" s="127"/>
      <c r="N11" s="127"/>
      <c r="O11" s="127"/>
    </row>
    <row r="12" spans="3:40" ht="12" hidden="1" customHeight="1">
      <c r="K12"/>
      <c r="L12"/>
      <c r="M12" s="127"/>
      <c r="N12" s="127"/>
      <c r="O12" s="127"/>
    </row>
    <row r="13" spans="3:40" s="4" customFormat="1" ht="25.9" hidden="1" customHeight="1">
      <c r="C13" s="58"/>
      <c r="D13" s="66" t="str">
        <f>C19&amp;"-"&amp;1&amp;"-"&amp;1</f>
        <v>1900-1-1</v>
      </c>
      <c r="E13" s="67"/>
      <c r="F13" s="67"/>
      <c r="G13" s="59"/>
      <c r="H13" s="68" t="str">
        <f>D13</f>
        <v>1900-1-1</v>
      </c>
      <c r="I13" s="67"/>
      <c r="J13" s="69"/>
      <c r="K13"/>
      <c r="L13"/>
      <c r="M13" s="127"/>
      <c r="N13" s="127"/>
      <c r="O13" s="127"/>
      <c r="P13" s="142"/>
      <c r="Q13" s="142"/>
      <c r="R13" s="142"/>
      <c r="S13" s="142"/>
      <c r="T13" s="142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</row>
    <row r="14" spans="3:40" ht="16.5" hidden="1" customHeight="1">
      <c r="C14" s="46"/>
      <c r="D14" s="120">
        <f>DATE(YEAR($D$13),MONTH(D13)+1,0)</f>
        <v>31</v>
      </c>
      <c r="E14" s="48"/>
      <c r="F14" s="49"/>
      <c r="G14" s="96">
        <v>31</v>
      </c>
      <c r="H14" s="46"/>
      <c r="I14" s="49"/>
      <c r="J14" s="49"/>
      <c r="K14"/>
    </row>
    <row r="15" spans="3:40" s="11" customFormat="1" ht="18">
      <c r="D15" s="156">
        <v>1</v>
      </c>
      <c r="E15" s="129">
        <v>2</v>
      </c>
      <c r="F15" s="129">
        <v>3</v>
      </c>
      <c r="G15" s="129">
        <v>4</v>
      </c>
      <c r="H15" s="129">
        <v>5</v>
      </c>
      <c r="I15" s="129">
        <v>6</v>
      </c>
      <c r="J15" s="157">
        <v>7</v>
      </c>
      <c r="K15" s="156">
        <v>1</v>
      </c>
      <c r="L15" s="129">
        <v>2</v>
      </c>
      <c r="M15" s="129">
        <v>3</v>
      </c>
      <c r="N15" s="129">
        <v>4</v>
      </c>
      <c r="O15" s="129">
        <v>5</v>
      </c>
      <c r="P15" s="143">
        <v>6</v>
      </c>
      <c r="Q15" s="144">
        <v>7</v>
      </c>
      <c r="R15" s="145">
        <v>1</v>
      </c>
      <c r="S15" s="143">
        <v>2</v>
      </c>
      <c r="T15" s="143">
        <v>3</v>
      </c>
      <c r="U15" s="143">
        <v>4</v>
      </c>
      <c r="V15" s="143">
        <v>5</v>
      </c>
      <c r="W15" s="143">
        <v>6</v>
      </c>
      <c r="X15" s="144">
        <v>7</v>
      </c>
      <c r="Y15" s="145">
        <v>1</v>
      </c>
      <c r="Z15" s="143">
        <v>2</v>
      </c>
      <c r="AA15" s="143">
        <v>3</v>
      </c>
      <c r="AB15" s="143">
        <v>4</v>
      </c>
      <c r="AC15" s="143">
        <v>5</v>
      </c>
      <c r="AD15" s="143">
        <v>6</v>
      </c>
      <c r="AE15" s="144">
        <v>7</v>
      </c>
      <c r="AF15" s="145">
        <v>1</v>
      </c>
      <c r="AG15" s="143">
        <v>2</v>
      </c>
      <c r="AH15" s="143">
        <v>3</v>
      </c>
      <c r="AI15" s="143">
        <v>4</v>
      </c>
      <c r="AJ15" s="143">
        <v>5</v>
      </c>
      <c r="AK15" s="143">
        <v>6</v>
      </c>
      <c r="AL15" s="144">
        <v>7</v>
      </c>
      <c r="AM15" s="145">
        <v>1</v>
      </c>
      <c r="AN15" s="143">
        <v>2</v>
      </c>
    </row>
    <row r="16" spans="3:40" s="2" customFormat="1" ht="15" hidden="1">
      <c r="C16" s="60"/>
      <c r="D16" s="120">
        <f>IF(LEN(D17)&gt;0,DATE(2021,MONTH($A17),DAY(D17)),"")</f>
        <v>44197</v>
      </c>
      <c r="E16" s="120">
        <f t="shared" ref="E16:AN16" si="0">IF(LEN(E17)&gt;0,DATE(2021,MONTH($A17),DAY(E17)),"")</f>
        <v>44198</v>
      </c>
      <c r="F16" s="120">
        <f t="shared" si="0"/>
        <v>44199</v>
      </c>
      <c r="G16" s="120">
        <f t="shared" si="0"/>
        <v>44200</v>
      </c>
      <c r="H16" s="120">
        <f t="shared" si="0"/>
        <v>44201</v>
      </c>
      <c r="I16" s="120">
        <f t="shared" si="0"/>
        <v>44202</v>
      </c>
      <c r="J16" s="120">
        <f t="shared" si="0"/>
        <v>44203</v>
      </c>
      <c r="K16" s="120">
        <f t="shared" si="0"/>
        <v>44204</v>
      </c>
      <c r="L16" s="120">
        <f t="shared" si="0"/>
        <v>44205</v>
      </c>
      <c r="M16" s="130">
        <f t="shared" si="0"/>
        <v>44206</v>
      </c>
      <c r="N16" s="130">
        <f t="shared" si="0"/>
        <v>44207</v>
      </c>
      <c r="O16" s="130">
        <f t="shared" si="0"/>
        <v>44208</v>
      </c>
      <c r="P16" s="146">
        <f t="shared" si="0"/>
        <v>44209</v>
      </c>
      <c r="Q16" s="146">
        <f t="shared" si="0"/>
        <v>44210</v>
      </c>
      <c r="R16" s="146">
        <f t="shared" si="0"/>
        <v>44211</v>
      </c>
      <c r="S16" s="146">
        <f t="shared" si="0"/>
        <v>44212</v>
      </c>
      <c r="T16" s="146">
        <f t="shared" si="0"/>
        <v>44213</v>
      </c>
      <c r="U16" s="146">
        <f t="shared" si="0"/>
        <v>44214</v>
      </c>
      <c r="V16" s="146">
        <f t="shared" si="0"/>
        <v>44215</v>
      </c>
      <c r="W16" s="146">
        <f t="shared" si="0"/>
        <v>44216</v>
      </c>
      <c r="X16" s="146">
        <f t="shared" si="0"/>
        <v>44217</v>
      </c>
      <c r="Y16" s="146">
        <f t="shared" si="0"/>
        <v>44218</v>
      </c>
      <c r="Z16" s="146">
        <f t="shared" si="0"/>
        <v>44219</v>
      </c>
      <c r="AA16" s="146">
        <f t="shared" si="0"/>
        <v>44220</v>
      </c>
      <c r="AB16" s="146">
        <f t="shared" si="0"/>
        <v>44221</v>
      </c>
      <c r="AC16" s="146">
        <f t="shared" si="0"/>
        <v>44222</v>
      </c>
      <c r="AD16" s="146">
        <f t="shared" si="0"/>
        <v>44223</v>
      </c>
      <c r="AE16" s="146">
        <f t="shared" si="0"/>
        <v>44224</v>
      </c>
      <c r="AF16" s="146">
        <f t="shared" si="0"/>
        <v>44225</v>
      </c>
      <c r="AG16" s="146">
        <f t="shared" si="0"/>
        <v>44226</v>
      </c>
      <c r="AH16" s="146">
        <f t="shared" si="0"/>
        <v>44227</v>
      </c>
      <c r="AI16" s="146" t="str">
        <f t="shared" si="0"/>
        <v/>
      </c>
      <c r="AJ16" s="146" t="str">
        <f t="shared" si="0"/>
        <v/>
      </c>
      <c r="AK16" s="146" t="str">
        <f t="shared" si="0"/>
        <v/>
      </c>
      <c r="AL16" s="146" t="str">
        <f t="shared" si="0"/>
        <v/>
      </c>
      <c r="AM16" s="146" t="str">
        <f t="shared" si="0"/>
        <v/>
      </c>
      <c r="AN16" s="146" t="str">
        <f t="shared" si="0"/>
        <v/>
      </c>
    </row>
    <row r="17" spans="1:46" s="57" customFormat="1" ht="31.5">
      <c r="A17" s="57">
        <v>1</v>
      </c>
      <c r="C17" s="61" t="s">
        <v>291</v>
      </c>
      <c r="D17" s="116">
        <f>IF(WEEKDAY(D13)&gt;D15,"",D13+D15-WEEKDAY(D13))</f>
        <v>1</v>
      </c>
      <c r="E17" s="53">
        <f>IF(WEEKDAY(D13)&gt;E15,"",D13+E15-WEEKDAY(D13))</f>
        <v>2</v>
      </c>
      <c r="F17" s="53">
        <f>IF(WEEKDAY(D13)&gt;F15,"",D13+F15-WEEKDAY(D13))</f>
        <v>3</v>
      </c>
      <c r="G17" s="53">
        <f>IF(WEEKDAY(D13)&gt;G15,"",D13+G15-WEEKDAY(D13))</f>
        <v>4</v>
      </c>
      <c r="H17" s="53">
        <f>IF(WEEKDAY(D13)&gt;H15,"",D13+H15-WEEKDAY(D13))</f>
        <v>5</v>
      </c>
      <c r="I17" s="53">
        <f>IF(WEEKDAY(D13)&gt;I15,"",D13+I15-WEEKDAY(D13))</f>
        <v>6</v>
      </c>
      <c r="J17" s="110">
        <f>IF(WEEKDAY(D13)&gt;J15,"",D13+J15-WEEKDAY(D13))</f>
        <v>7</v>
      </c>
      <c r="K17" s="116">
        <f>J17+1</f>
        <v>8</v>
      </c>
      <c r="L17" s="53">
        <f t="shared" ref="L17:Q17" si="1">K17+1</f>
        <v>9</v>
      </c>
      <c r="M17" s="131">
        <f t="shared" si="1"/>
        <v>10</v>
      </c>
      <c r="N17" s="131">
        <f t="shared" si="1"/>
        <v>11</v>
      </c>
      <c r="O17" s="131">
        <f t="shared" si="1"/>
        <v>12</v>
      </c>
      <c r="P17" s="131">
        <f t="shared" si="1"/>
        <v>13</v>
      </c>
      <c r="Q17" s="132">
        <f t="shared" si="1"/>
        <v>14</v>
      </c>
      <c r="R17" s="133">
        <f>Q17+1</f>
        <v>15</v>
      </c>
      <c r="S17" s="131">
        <f t="shared" ref="S17:X17" si="2">R17+1</f>
        <v>16</v>
      </c>
      <c r="T17" s="131">
        <f t="shared" si="2"/>
        <v>17</v>
      </c>
      <c r="U17" s="131">
        <f t="shared" si="2"/>
        <v>18</v>
      </c>
      <c r="V17" s="131">
        <f t="shared" si="2"/>
        <v>19</v>
      </c>
      <c r="W17" s="131">
        <f t="shared" si="2"/>
        <v>20</v>
      </c>
      <c r="X17" s="132">
        <f t="shared" si="2"/>
        <v>21</v>
      </c>
      <c r="Y17" s="133">
        <f>X17+1</f>
        <v>22</v>
      </c>
      <c r="Z17" s="131">
        <f t="shared" ref="Z17:AE17" si="3">Y17+1</f>
        <v>23</v>
      </c>
      <c r="AA17" s="131">
        <f t="shared" si="3"/>
        <v>24</v>
      </c>
      <c r="AB17" s="131">
        <f t="shared" si="3"/>
        <v>25</v>
      </c>
      <c r="AC17" s="131">
        <f t="shared" si="3"/>
        <v>26</v>
      </c>
      <c r="AD17" s="131">
        <f t="shared" si="3"/>
        <v>27</v>
      </c>
      <c r="AE17" s="132">
        <f t="shared" si="3"/>
        <v>28</v>
      </c>
      <c r="AF17" s="133">
        <f>IF(Y17+7&gt;D14,"",Y17+7)</f>
        <v>29</v>
      </c>
      <c r="AG17" s="131">
        <f>IF(Z17+7&gt;D14,"",Z17+7)</f>
        <v>30</v>
      </c>
      <c r="AH17" s="131">
        <f>IF(AA17+7&gt;D14,"",AA17+7)</f>
        <v>31</v>
      </c>
      <c r="AI17" s="131" t="str">
        <f>IF(AB17+7&gt;D14,"",AB17+7)</f>
        <v/>
      </c>
      <c r="AJ17" s="131" t="str">
        <f>IF(AC17+7&gt;D14,"",AC17+7)</f>
        <v/>
      </c>
      <c r="AK17" s="131" t="str">
        <f>IF(AD17+7&gt;D14,"",AD17+7)</f>
        <v/>
      </c>
      <c r="AL17" s="132" t="str">
        <f>IF(AE17+7&gt;D14,"",AE17+7)</f>
        <v/>
      </c>
      <c r="AM17" s="133" t="str">
        <f>IF(Y17+14&gt;D$14,"",AF17+7)</f>
        <v/>
      </c>
      <c r="AN17" s="131" t="str">
        <f t="shared" ref="AN17" si="4">IF(AG17+7&gt;$D14,"",AG17+7)</f>
        <v/>
      </c>
      <c r="AP17" s="125"/>
    </row>
    <row r="18" spans="1:46" s="8" customFormat="1" ht="12.6" customHeight="1">
      <c r="C18" s="62"/>
      <c r="D18" s="117" t="str">
        <f>IF(COUNTIF(Nongli!$AK$3:$AK$26,D16)&gt;0,INDEX(Nongli!$AJ$3:$AJ$26,MATCH(D16,Nongli!$AK$3:$AK$26,0)),IF(D17="","",IF(D17=VLOOKUP(D17,Nongli!$B$2:$C$2488,1),VLOOKUP(D17,Nongli!$B$2:$C$2488,2,FALSE),VLOOKUP(D17-VLOOKUP(D17,Nongli!$B$2:$C$2488,1)+1,Nongli!$E$4:$F$33,2,FALSE))))</f>
        <v>腊月</v>
      </c>
      <c r="E18" s="108" t="str">
        <f>IF(COUNTIF(Nongli!$AK$3:$AK$26,E16)&gt;0,INDEX(Nongli!$AJ$3:$AJ$26,MATCH(E16,Nongli!$AK$3:$AK$26,0)),IF(E17="","",IF(E17=VLOOKUP(E17,Nongli!$B$2:$C$2488,1),VLOOKUP(E17,Nongli!$B$2:$C$2488,2,FALSE),VLOOKUP(E17-VLOOKUP(E17,Nongli!$B$2:$C$2488,1)+1,Nongli!$E$4:$F$33,2,FALSE))))</f>
        <v>初二</v>
      </c>
      <c r="F18" s="108" t="str">
        <f>IF(COUNTIF(Nongli!$AK$3:$AK$26,F16)&gt;0,INDEX(Nongli!$AJ$3:$AJ$26,MATCH(F16,Nongli!$AK$3:$AK$26,0)),IF(F17="","",IF(F17=VLOOKUP(F17,Nongli!$B$2:$C$2488,1),VLOOKUP(F17,Nongli!$B$2:$C$2488,2,FALSE),VLOOKUP(F17-VLOOKUP(F17,Nongli!$B$2:$C$2488,1)+1,Nongli!$E$4:$F$33,2,FALSE))))</f>
        <v>初三</v>
      </c>
      <c r="G18" s="108" t="str">
        <f>IF(COUNTIF(Nongli!$AK$3:$AK$26,G16)&gt;0,INDEX(Nongli!$AJ$3:$AJ$26,MATCH(G16,Nongli!$AK$3:$AK$26,0)),IF(G17="","",IF(G17=VLOOKUP(G17,Nongli!$B$2:$C$2488,1),VLOOKUP(G17,Nongli!$B$2:$C$2488,2,FALSE),VLOOKUP(G17-VLOOKUP(G17,Nongli!$B$2:$C$2488,1)+1,Nongli!$E$4:$F$33,2,FALSE))))</f>
        <v>初四</v>
      </c>
      <c r="H18" s="108" t="str">
        <f>IF(COUNTIF(Nongli!$AK$3:$AK$26,H16)&gt;0,INDEX(Nongli!$AJ$3:$AJ$26,MATCH(H16,Nongli!$AK$3:$AK$26,0)),IF(H17="","",IF(H17=VLOOKUP(H17,Nongli!$B$2:$C$2488,1),VLOOKUP(H17,Nongli!$B$2:$C$2488,2,FALSE),VLOOKUP(H17-VLOOKUP(H17,Nongli!$B$2:$C$2488,1)+1,Nongli!$E$4:$F$33,2,FALSE))))</f>
        <v>初五</v>
      </c>
      <c r="I18" s="108" t="str">
        <f>IF(COUNTIF(Nongli!$AK$3:$AK$26,I16)&gt;0,INDEX(Nongli!$AJ$3:$AJ$26,MATCH(I16,Nongli!$AK$3:$AK$26,0)),IF(I17="","",IF(I17=VLOOKUP(I17,Nongli!$B$2:$C$2488,1),VLOOKUP(I17,Nongli!$B$2:$C$2488,2,FALSE),VLOOKUP(I17-VLOOKUP(I17,Nongli!$B$2:$C$2488,1)+1,Nongli!$E$4:$F$33,2,FALSE))))</f>
        <v>初六</v>
      </c>
      <c r="J18" s="109" t="str">
        <f>IF(COUNTIF(Nongli!$AK$3:$AK$26,J16)&gt;0,INDEX(Nongli!$AJ$3:$AJ$26,MATCH(J16,Nongli!$AK$3:$AK$26,0)),IF(J17="","",IF(J17=VLOOKUP(J17,Nongli!$B$2:$C$2488,1),VLOOKUP(J17,Nongli!$B$2:$C$2488,2,FALSE),VLOOKUP(J17-VLOOKUP(J17,Nongli!$B$2:$C$2488,1)+1,Nongli!$E$4:$F$33,2,FALSE))))</f>
        <v>初七</v>
      </c>
      <c r="K18" s="117" t="str">
        <f>IF(COUNTIF(Nongli!$AK$3:$AK$26,K16)&gt;0,INDEX(Nongli!$AJ$3:$AJ$26,MATCH(K16,Nongli!$AK$3:$AK$26,0)),IF(K17="","",IF(K17=VLOOKUP(K17,Nongli!$B$2:$C$2488,1),VLOOKUP(K17,Nongli!$B$2:$C$2488,2,FALSE),VLOOKUP(K17-VLOOKUP(K17,Nongli!$B$2:$C$2488,1)+1,Nongli!$E$4:$F$33,2,FALSE))))</f>
        <v>初八</v>
      </c>
      <c r="L18" s="108" t="str">
        <f>IF(COUNTIF(Nongli!$AK$3:$AK$26,L16)&gt;0,INDEX(Nongli!$AJ$3:$AJ$26,MATCH(L16,Nongli!$AK$3:$AK$26,0)),IF(L17="","",IF(L17=VLOOKUP(L17,Nongli!$B$2:$C$2488,1),VLOOKUP(L17,Nongli!$B$2:$C$2488,2,FALSE),VLOOKUP(L17-VLOOKUP(L17,Nongli!$B$2:$C$2488,1)+1,Nongli!$E$4:$F$33,2,FALSE))))</f>
        <v>初九</v>
      </c>
      <c r="M18" s="134" t="str">
        <f>IF(COUNTIF(Nongli!$AK$3:$AK$26,M16)&gt;0,INDEX(Nongli!$AJ$3:$AJ$26,MATCH(M16,Nongli!$AK$3:$AK$26,0)),IF(M17="","",IF(M17=VLOOKUP(M17,Nongli!$B$2:$C$2488,1),VLOOKUP(M17,Nongli!$B$2:$C$2488,2,FALSE),VLOOKUP(M17-VLOOKUP(M17,Nongli!$B$2:$C$2488,1)+1,Nongli!$E$4:$F$33,2,FALSE))))</f>
        <v>初十</v>
      </c>
      <c r="N18" s="134" t="str">
        <f>IF(COUNTIF(Nongli!$AK$3:$AK$26,N16)&gt;0,INDEX(Nongli!$AJ$3:$AJ$26,MATCH(N16,Nongli!$AK$3:$AK$26,0)),IF(N17="","",IF(N17=VLOOKUP(N17,Nongli!$B$2:$C$2488,1),VLOOKUP(N17,Nongli!$B$2:$C$2488,2,FALSE),VLOOKUP(N17-VLOOKUP(N17,Nongli!$B$2:$C$2488,1)+1,Nongli!$E$4:$F$33,2,FALSE))))</f>
        <v>十一</v>
      </c>
      <c r="O18" s="134" t="str">
        <f>IF(COUNTIF(Nongli!$AK$3:$AK$26,O16)&gt;0,INDEX(Nongli!$AJ$3:$AJ$26,MATCH(O16,Nongli!$AK$3:$AK$26,0)),IF(O17="","",IF(O17=VLOOKUP(O17,Nongli!$B$2:$C$2488,1),VLOOKUP(O17,Nongli!$B$2:$C$2488,2,FALSE),VLOOKUP(O17-VLOOKUP(O17,Nongli!$B$2:$C$2488,1)+1,Nongli!$E$4:$F$33,2,FALSE))))</f>
        <v>十二</v>
      </c>
      <c r="P18" s="134" t="str">
        <f>IF(COUNTIF(Nongli!$AK$3:$AK$26,P16)&gt;0,INDEX(Nongli!$AJ$3:$AJ$26,MATCH(P16,Nongli!$AK$3:$AK$26,0)),IF(P17="","",IF(P17=VLOOKUP(P17,Nongli!$B$2:$C$2488,1),VLOOKUP(P17,Nongli!$B$2:$C$2488,2,FALSE),VLOOKUP(P17-VLOOKUP(P17,Nongli!$B$2:$C$2488,1)+1,Nongli!$E$4:$F$33,2,FALSE))))</f>
        <v>十三</v>
      </c>
      <c r="Q18" s="160" t="str">
        <f>IF(COUNTIF(Nongli!$AK$3:$AK$26,Q16)&gt;0,INDEX(Nongli!$AJ$3:$AJ$26,MATCH(Q16,Nongli!$AK$3:$AK$26,0)),IF(Q17="","",IF(Q17=VLOOKUP(Q17,Nongli!$B$2:$C$2488,1),VLOOKUP(Q17,Nongli!$B$2:$C$2488,2,FALSE),VLOOKUP(Q17-VLOOKUP(Q17,Nongli!$B$2:$C$2488,1)+1,Nongli!$E$4:$F$33,2,FALSE))))</f>
        <v>十四</v>
      </c>
      <c r="R18" s="161" t="str">
        <f>IF(COUNTIF(Nongli!$AK$3:$AK$26,R16)&gt;0,INDEX(Nongli!$AJ$3:$AJ$26,MATCH(R16,Nongli!$AK$3:$AK$26,0)),IF(R17="","",IF(R17=VLOOKUP(R17,Nongli!$B$2:$C$2488,1),VLOOKUP(R17,Nongli!$B$2:$C$2488,2,FALSE),VLOOKUP(R17-VLOOKUP(R17,Nongli!$B$2:$C$2488,1)+1,Nongli!$E$4:$F$33,2,FALSE))))</f>
        <v>十五</v>
      </c>
      <c r="S18" s="134" t="str">
        <f>IF(COUNTIF(Nongli!$AK$3:$AK$26,S16)&gt;0,INDEX(Nongli!$AJ$3:$AJ$26,MATCH(S16,Nongli!$AK$3:$AK$26,0)),IF(S17="","",IF(S17=VLOOKUP(S17,Nongli!$B$2:$C$2488,1),VLOOKUP(S17,Nongli!$B$2:$C$2488,2,FALSE),VLOOKUP(S17-VLOOKUP(S17,Nongli!$B$2:$C$2488,1)+1,Nongli!$E$4:$F$33,2,FALSE))))</f>
        <v>十六</v>
      </c>
      <c r="T18" s="134" t="str">
        <f>IF(COUNTIF(Nongli!$AK$3:$AK$26,T16)&gt;0,INDEX(Nongli!$AJ$3:$AJ$26,MATCH(T16,Nongli!$AK$3:$AK$26,0)),IF(T17="","",IF(T17=VLOOKUP(T17,Nongli!$B$2:$C$2488,1),VLOOKUP(T17,Nongli!$B$2:$C$2488,2,FALSE),VLOOKUP(T17-VLOOKUP(T17,Nongli!$B$2:$C$2488,1)+1,Nongli!$E$4:$F$33,2,FALSE))))</f>
        <v>十七</v>
      </c>
      <c r="U18" s="134" t="str">
        <f>IF(COUNTIF(Nongli!$AK$3:$AK$26,U16)&gt;0,INDEX(Nongli!$AJ$3:$AJ$26,MATCH(U16,Nongli!$AK$3:$AK$26,0)),IF(U17="","",IF(U17=VLOOKUP(U17,Nongli!$B$2:$C$2488,1),VLOOKUP(U17,Nongli!$B$2:$C$2488,2,FALSE),VLOOKUP(U17-VLOOKUP(U17,Nongli!$B$2:$C$2488,1)+1,Nongli!$E$4:$F$33,2,FALSE))))</f>
        <v>十八</v>
      </c>
      <c r="V18" s="134" t="str">
        <f>IF(COUNTIF(Nongli!$AK$3:$AK$26,V16)&gt;0,INDEX(Nongli!$AJ$3:$AJ$26,MATCH(V16,Nongli!$AK$3:$AK$26,0)),IF(V17="","",IF(V17=VLOOKUP(V17,Nongli!$B$2:$C$2488,1),VLOOKUP(V17,Nongli!$B$2:$C$2488,2,FALSE),VLOOKUP(V17-VLOOKUP(V17,Nongli!$B$2:$C$2488,1)+1,Nongli!$E$4:$F$33,2,FALSE))))</f>
        <v>十九</v>
      </c>
      <c r="W18" s="134" t="str">
        <f>IF(COUNTIF(Nongli!$AK$3:$AK$26,W16)&gt;0,INDEX(Nongli!$AJ$3:$AJ$26,MATCH(W16,Nongli!$AK$3:$AK$26,0)),IF(W17="","",IF(W17=VLOOKUP(W17,Nongli!$B$2:$C$2488,1),VLOOKUP(W17,Nongli!$B$2:$C$2488,2,FALSE),VLOOKUP(W17-VLOOKUP(W17,Nongli!$B$2:$C$2488,1)+1,Nongli!$E$4:$F$33,2,FALSE))))</f>
        <v>二十</v>
      </c>
      <c r="X18" s="160" t="str">
        <f>IF(COUNTIF(Nongli!$AK$3:$AK$26,X16)&gt;0,INDEX(Nongli!$AJ$3:$AJ$26,MATCH(X16,Nongli!$AK$3:$AK$26,0)),IF(X17="","",IF(X17=VLOOKUP(X17,Nongli!$B$2:$C$2488,1),VLOOKUP(X17,Nongli!$B$2:$C$2488,2,FALSE),VLOOKUP(X17-VLOOKUP(X17,Nongli!$B$2:$C$2488,1)+1,Nongli!$E$4:$F$33,2,FALSE))))</f>
        <v>廿一</v>
      </c>
      <c r="Y18" s="161" t="str">
        <f>IF(COUNTIF(Nongli!$AK$3:$AK$26,Y16)&gt;0,INDEX(Nongli!$AJ$3:$AJ$26,MATCH(Y16,Nongli!$AK$3:$AK$26,0)),IF(Y17="","",IF(Y17=VLOOKUP(Y17,Nongli!$B$2:$C$2488,1),VLOOKUP(Y17,Nongli!$B$2:$C$2488,2,FALSE),VLOOKUP(Y17-VLOOKUP(Y17,Nongli!$B$2:$C$2488,1)+1,Nongli!$E$4:$F$33,2,FALSE))))</f>
        <v>廿二</v>
      </c>
      <c r="Z18" s="134" t="str">
        <f>IF(COUNTIF(Nongli!$AK$3:$AK$26,Z16)&gt;0,INDEX(Nongli!$AJ$3:$AJ$26,MATCH(Z16,Nongli!$AK$3:$AK$26,0)),IF(Z17="","",IF(Z17=VLOOKUP(Z17,Nongli!$B$2:$C$2488,1),VLOOKUP(Z17,Nongli!$B$2:$C$2488,2,FALSE),VLOOKUP(Z17-VLOOKUP(Z17,Nongli!$B$2:$C$2488,1)+1,Nongli!$E$4:$F$33,2,FALSE))))</f>
        <v>廿三</v>
      </c>
      <c r="AA18" s="134" t="str">
        <f>IF(COUNTIF(Nongli!$AK$3:$AK$26,AA16)&gt;0,INDEX(Nongli!$AJ$3:$AJ$26,MATCH(AA16,Nongli!$AK$3:$AK$26,0)),IF(AA17="","",IF(AA17=VLOOKUP(AA17,Nongli!$B$2:$C$2488,1),VLOOKUP(AA17,Nongli!$B$2:$C$2488,2,FALSE),VLOOKUP(AA17-VLOOKUP(AA17,Nongli!$B$2:$C$2488,1)+1,Nongli!$E$4:$F$33,2,FALSE))))</f>
        <v>廿四</v>
      </c>
      <c r="AB18" s="134" t="str">
        <f>IF(COUNTIF(Nongli!$AK$3:$AK$26,AB16)&gt;0,INDEX(Nongli!$AJ$3:$AJ$26,MATCH(AB16,Nongli!$AK$3:$AK$26,0)),IF(AB17="","",IF(AB17=VLOOKUP(AB17,Nongli!$B$2:$C$2488,1),VLOOKUP(AB17,Nongli!$B$2:$C$2488,2,FALSE),VLOOKUP(AB17-VLOOKUP(AB17,Nongli!$B$2:$C$2488,1)+1,Nongli!$E$4:$F$33,2,FALSE))))</f>
        <v>廿五</v>
      </c>
      <c r="AC18" s="134" t="str">
        <f>IF(COUNTIF(Nongli!$AK$3:$AK$26,AC16)&gt;0,INDEX(Nongli!$AJ$3:$AJ$26,MATCH(AC16,Nongli!$AK$3:$AK$26,0)),IF(AC17="","",IF(AC17=VLOOKUP(AC17,Nongli!$B$2:$C$2488,1),VLOOKUP(AC17,Nongli!$B$2:$C$2488,2,FALSE),VLOOKUP(AC17-VLOOKUP(AC17,Nongli!$B$2:$C$2488,1)+1,Nongli!$E$4:$F$33,2,FALSE))))</f>
        <v>廿六</v>
      </c>
      <c r="AD18" s="134" t="str">
        <f>IF(COUNTIF(Nongli!$AK$3:$AK$26,AD16)&gt;0,INDEX(Nongli!$AJ$3:$AJ$26,MATCH(AD16,Nongli!$AK$3:$AK$26,0)),IF(AD17="","",IF(AD17=VLOOKUP(AD17,Nongli!$B$2:$C$2488,1),VLOOKUP(AD17,Nongli!$B$2:$C$2488,2,FALSE),VLOOKUP(AD17-VLOOKUP(AD17,Nongli!$B$2:$C$2488,1)+1,Nongli!$E$4:$F$33,2,FALSE))))</f>
        <v>廿七</v>
      </c>
      <c r="AE18" s="160" t="str">
        <f>IF(COUNTIF(Nongli!$AK$3:$AK$26,AE16)&gt;0,INDEX(Nongli!$AJ$3:$AJ$26,MATCH(AE16,Nongli!$AK$3:$AK$26,0)),IF(AE17="","",IF(AE17=VLOOKUP(AE17,Nongli!$B$2:$C$2488,1),VLOOKUP(AE17,Nongli!$B$2:$C$2488,2,FALSE),VLOOKUP(AE17-VLOOKUP(AE17,Nongli!$B$2:$C$2488,1)+1,Nongli!$E$4:$F$33,2,FALSE))))</f>
        <v>廿八</v>
      </c>
      <c r="AF18" s="161" t="str">
        <f>IF(COUNTIF(Nongli!$AK$3:$AK$26,AF16)&gt;0,INDEX(Nongli!$AJ$3:$AJ$26,MATCH(AF16,Nongli!$AK$3:$AK$26,0)),IF(AF17="","",IF(AF17=VLOOKUP(AF17,Nongli!$B$2:$C$2488,1),VLOOKUP(AF17,Nongli!$B$2:$C$2488,2,FALSE),VLOOKUP(AF17-VLOOKUP(AF17,Nongli!$B$2:$C$2488,1)+1,Nongli!$E$4:$F$33,2,FALSE))))</f>
        <v>廿九</v>
      </c>
      <c r="AG18" s="134" t="str">
        <f>IF(COUNTIF(Nongli!$AK$3:$AK$26,AG16)&gt;0,INDEX(Nongli!$AJ$3:$AJ$26,MATCH(AG16,Nongli!$AK$3:$AK$26,0)),IF(AG17="","",IF(AG17=VLOOKUP(AG17,Nongli!$B$2:$C$2488,1),VLOOKUP(AG17,Nongli!$B$2:$C$2488,2,FALSE),VLOOKUP(AG17-VLOOKUP(AG17,Nongli!$B$2:$C$2488,1)+1,Nongli!$E$4:$F$33,2,FALSE))))</f>
        <v>三十</v>
      </c>
      <c r="AH18" s="134" t="str">
        <f>IF(COUNTIF(Nongli!$AK$3:$AK$26,AH16)&gt;0,INDEX(Nongli!$AJ$3:$AJ$26,MATCH(AH16,Nongli!$AK$3:$AK$26,0)),IF(AH17="","",IF(AH17=VLOOKUP(AH17,Nongli!$B$2:$C$2488,1),VLOOKUP(AH17,Nongli!$B$2:$C$2488,2,FALSE),VLOOKUP(AH17-VLOOKUP(AH17,Nongli!$B$2:$C$2488,1)+1,Nongli!$E$4:$F$33,2,FALSE))))</f>
        <v>正月</v>
      </c>
      <c r="AI18" s="134" t="str">
        <f>IF(COUNTIF(Nongli!$AK$3:$AK$26,AI16)&gt;0,INDEX(Nongli!$AJ$3:$AJ$26,MATCH(AI16,Nongli!$AK$3:$AK$26,0)),IF(AI17="","",IF(AI17=VLOOKUP(AI17,Nongli!$B$2:$C$2488,1),VLOOKUP(AI17,Nongli!$B$2:$C$2488,2,FALSE),VLOOKUP(AI17-VLOOKUP(AI17,Nongli!$B$2:$C$2488,1)+1,Nongli!$E$4:$F$33,2,FALSE))))</f>
        <v/>
      </c>
      <c r="AJ18" s="134" t="str">
        <f>IF(COUNTIF(Nongli!$AK$3:$AK$26,AJ16)&gt;0,INDEX(Nongli!$AJ$3:$AJ$26,MATCH(AJ16,Nongli!$AK$3:$AK$26,0)),IF(AJ17="","",IF(AJ17=VLOOKUP(AJ17,Nongli!$B$2:$C$2488,1),VLOOKUP(AJ17,Nongli!$B$2:$C$2488,2,FALSE),VLOOKUP(AJ17-VLOOKUP(AJ17,Nongli!$B$2:$C$2488,1)+1,Nongli!$E$4:$F$33,2,FALSE))))</f>
        <v/>
      </c>
      <c r="AK18" s="134" t="str">
        <f>IF(COUNTIF(Nongli!$AK$3:$AK$26,AK16)&gt;0,INDEX(Nongli!$AJ$3:$AJ$26,MATCH(AK16,Nongli!$AK$3:$AK$26,0)),IF(AK17="","",IF(AK17=VLOOKUP(AK17,Nongli!$B$2:$C$2488,1),VLOOKUP(AK17,Nongli!$B$2:$C$2488,2,FALSE),VLOOKUP(AK17-VLOOKUP(AK17,Nongli!$B$2:$C$2488,1)+1,Nongli!$E$4:$F$33,2,FALSE))))</f>
        <v/>
      </c>
      <c r="AL18" s="160" t="str">
        <f>IF(COUNTIF(Nongli!$AK$3:$AK$26,AL16)&gt;0,INDEX(Nongli!$AJ$3:$AJ$26,MATCH(AL16,Nongli!$AK$3:$AK$26,0)),IF(AL17="","",IF(AL17=VLOOKUP(AL17,Nongli!$B$2:$C$2488,1),VLOOKUP(AL17,Nongli!$B$2:$C$2488,2,FALSE),VLOOKUP(AL17-VLOOKUP(AL17,Nongli!$B$2:$C$2488,1)+1,Nongli!$E$4:$F$33,2,FALSE))))</f>
        <v/>
      </c>
      <c r="AM18" s="161" t="str">
        <f>IF(COUNTIF(Nongli!$AK$3:$AK$26,AM16)&gt;0,INDEX(Nongli!$AJ$3:$AJ$26,MATCH(AM16,Nongli!$AK$3:$AK$26,0)),IF(AM17="","",IF(AM17=VLOOKUP(AM17,Nongli!$B$2:$C$2488,1),VLOOKUP(AM17,Nongli!$B$2:$C$2488,2,FALSE),VLOOKUP(AM17-VLOOKUP(AM17,Nongli!$B$2:$C$2488,1)+1,Nongli!$E$4:$F$33,2,FALSE))))</f>
        <v/>
      </c>
      <c r="AN18" s="134" t="str">
        <f>IF(COUNTIF(Nongli!$AK$3:$AK$26,AN16)&gt;0,INDEX(Nongli!$AJ$3:$AJ$26,MATCH(AN16,Nongli!$AK$3:$AK$26,0)),IF(AN17="","",IF(AN17=VLOOKUP(AN17,Nongli!$B$2:$C$2488,1),VLOOKUP(AN17,Nongli!$B$2:$C$2488,2,FALSE),VLOOKUP(AN17-VLOOKUP(AN17,Nongli!$B$2:$C$2488,1)+1,Nongli!$E$4:$F$33,2,FALSE))))</f>
        <v/>
      </c>
    </row>
    <row r="19" spans="1:46" s="8" customFormat="1" ht="34.5" customHeight="1">
      <c r="C19" s="124">
        <v>1900</v>
      </c>
      <c r="D19" s="118"/>
      <c r="E19" s="54"/>
      <c r="F19" s="54"/>
      <c r="G19" s="54"/>
      <c r="H19" s="54"/>
      <c r="I19" s="54"/>
      <c r="J19" s="111"/>
      <c r="K19" s="118"/>
      <c r="L19" s="54"/>
      <c r="M19" s="135"/>
      <c r="N19" s="135"/>
      <c r="O19" s="135"/>
      <c r="P19" s="147"/>
      <c r="Q19" s="148"/>
      <c r="R19" s="149"/>
      <c r="S19" s="147"/>
      <c r="T19" s="147"/>
      <c r="U19" s="147"/>
      <c r="V19" s="147"/>
      <c r="W19" s="147"/>
      <c r="X19" s="148"/>
      <c r="Y19" s="149"/>
      <c r="Z19" s="147"/>
      <c r="AA19" s="147"/>
      <c r="AB19" s="147"/>
      <c r="AC19" s="147"/>
      <c r="AD19" s="147"/>
      <c r="AE19" s="148"/>
      <c r="AF19" s="149"/>
      <c r="AG19" s="147"/>
      <c r="AH19" s="147"/>
      <c r="AI19" s="147"/>
      <c r="AJ19" s="147"/>
      <c r="AK19" s="147"/>
      <c r="AL19" s="148"/>
      <c r="AM19" s="149"/>
      <c r="AN19" s="147"/>
    </row>
    <row r="20" spans="1:46" s="57" customFormat="1" ht="32.450000000000003" hidden="1" customHeight="1">
      <c r="C20" s="61"/>
      <c r="D20" s="119">
        <f>DATE(YEAR($D$13),2,1)</f>
        <v>32</v>
      </c>
      <c r="E20" s="67"/>
      <c r="F20" s="67"/>
      <c r="G20" s="59"/>
      <c r="H20" s="68">
        <f>D20</f>
        <v>32</v>
      </c>
      <c r="I20" s="67"/>
      <c r="J20" s="112"/>
      <c r="K20" s="119"/>
      <c r="M20" s="136"/>
      <c r="N20" s="136"/>
      <c r="O20" s="136"/>
      <c r="P20" s="136"/>
      <c r="Q20" s="137"/>
      <c r="R20" s="138"/>
      <c r="S20" s="136"/>
      <c r="T20" s="136"/>
      <c r="U20" s="136"/>
      <c r="V20" s="136"/>
      <c r="W20" s="136"/>
      <c r="X20" s="137"/>
      <c r="Y20" s="138"/>
      <c r="Z20" s="136"/>
      <c r="AA20" s="136"/>
      <c r="AB20" s="136"/>
      <c r="AC20" s="136"/>
      <c r="AD20" s="136"/>
      <c r="AE20" s="137"/>
      <c r="AF20" s="138"/>
      <c r="AG20" s="136"/>
      <c r="AH20" s="136"/>
      <c r="AI20" s="136"/>
      <c r="AJ20" s="136"/>
      <c r="AK20" s="136"/>
      <c r="AL20" s="137"/>
      <c r="AM20" s="138"/>
      <c r="AN20" s="136"/>
    </row>
    <row r="21" spans="1:46" s="9" customFormat="1" ht="12.6" hidden="1" customHeight="1">
      <c r="C21" s="63"/>
      <c r="D21" s="120">
        <f>DATE(YEAR($D$20),MONTH(D20)+1,0)</f>
        <v>60</v>
      </c>
      <c r="E21" s="48"/>
      <c r="F21" s="49"/>
      <c r="G21" s="96">
        <v>28</v>
      </c>
      <c r="H21" s="46"/>
      <c r="I21" s="49"/>
      <c r="J21" s="113"/>
      <c r="K21" s="120"/>
      <c r="M21" s="139"/>
      <c r="N21" s="139"/>
      <c r="O21" s="139"/>
      <c r="P21" s="150"/>
      <c r="Q21" s="151"/>
      <c r="R21" s="146"/>
      <c r="S21" s="150"/>
      <c r="T21" s="150"/>
      <c r="U21" s="150"/>
      <c r="V21" s="150"/>
      <c r="W21" s="150"/>
      <c r="X21" s="151"/>
      <c r="Y21" s="146"/>
      <c r="Z21" s="150"/>
      <c r="AA21" s="150"/>
      <c r="AB21" s="150"/>
      <c r="AC21" s="150"/>
      <c r="AD21" s="150"/>
      <c r="AE21" s="151"/>
      <c r="AF21" s="146"/>
      <c r="AG21" s="150"/>
      <c r="AH21" s="150"/>
      <c r="AI21" s="150"/>
      <c r="AJ21" s="150"/>
      <c r="AK21" s="150"/>
      <c r="AL21" s="151"/>
      <c r="AM21" s="146"/>
      <c r="AN21" s="150"/>
    </row>
    <row r="22" spans="1:46" s="57" customFormat="1" ht="32.450000000000003" hidden="1" customHeight="1">
      <c r="C22" s="61"/>
      <c r="D22" s="119">
        <v>1</v>
      </c>
      <c r="E22" s="64">
        <v>2</v>
      </c>
      <c r="F22" s="64">
        <v>3</v>
      </c>
      <c r="G22" s="64">
        <v>4</v>
      </c>
      <c r="H22" s="64">
        <v>5</v>
      </c>
      <c r="I22" s="64">
        <v>6</v>
      </c>
      <c r="J22" s="114">
        <v>7</v>
      </c>
      <c r="K22" s="119"/>
      <c r="M22" s="136"/>
      <c r="N22" s="136"/>
      <c r="O22" s="136"/>
      <c r="P22" s="136"/>
      <c r="Q22" s="152"/>
      <c r="R22" s="138"/>
      <c r="S22" s="136"/>
      <c r="T22" s="136"/>
      <c r="U22" s="136"/>
      <c r="V22" s="136"/>
      <c r="W22" s="136"/>
      <c r="X22" s="152"/>
      <c r="Y22" s="138"/>
      <c r="Z22" s="136"/>
      <c r="AA22" s="136"/>
      <c r="AB22" s="136"/>
      <c r="AC22" s="136"/>
      <c r="AD22" s="136"/>
      <c r="AE22" s="152"/>
      <c r="AF22" s="138"/>
      <c r="AG22" s="136"/>
      <c r="AH22" s="136"/>
      <c r="AI22" s="136"/>
      <c r="AJ22" s="136"/>
      <c r="AK22" s="136"/>
      <c r="AL22" s="152"/>
      <c r="AM22" s="138"/>
      <c r="AN22" s="136"/>
    </row>
    <row r="23" spans="1:46" s="9" customFormat="1" ht="12.6" hidden="1" customHeight="1">
      <c r="C23" s="63" t="str">
        <f>IF(C22="","",IF(C22=VLOOKUP(C22,Nongli!$B$2:$C$2488,1),VLOOKUP(C22,Nongli!$B$2:$C$2488,2,FALSE),VLOOKUP(C22-VLOOKUP(C22,Nongli!$B$2:$C$2488,1)+1,Nongli!$E$4:$F$33,2,FALSE)))</f>
        <v/>
      </c>
      <c r="D23" s="120" t="str">
        <f>IF(LEN(D24)&gt;0,DATE(2021,MONTH($A24),DAY(D24))+29,"")</f>
        <v/>
      </c>
      <c r="E23" s="120" t="str">
        <f t="shared" ref="E23:AN23" si="5">IF(LEN(E24)&gt;0,DATE(2021,MONTH($A24),DAY(E24))+29,"")</f>
        <v/>
      </c>
      <c r="F23" s="120" t="str">
        <f t="shared" si="5"/>
        <v/>
      </c>
      <c r="G23" s="120">
        <f t="shared" si="5"/>
        <v>44226</v>
      </c>
      <c r="H23" s="120">
        <f t="shared" si="5"/>
        <v>44227</v>
      </c>
      <c r="I23" s="120">
        <f t="shared" si="5"/>
        <v>44228</v>
      </c>
      <c r="J23" s="120">
        <f t="shared" si="5"/>
        <v>44229</v>
      </c>
      <c r="K23" s="120">
        <f t="shared" si="5"/>
        <v>44230</v>
      </c>
      <c r="L23" s="120">
        <f t="shared" si="5"/>
        <v>44231</v>
      </c>
      <c r="M23" s="130">
        <f t="shared" si="5"/>
        <v>44232</v>
      </c>
      <c r="N23" s="130">
        <f t="shared" si="5"/>
        <v>44233</v>
      </c>
      <c r="O23" s="130">
        <f t="shared" si="5"/>
        <v>44234</v>
      </c>
      <c r="P23" s="146">
        <f t="shared" si="5"/>
        <v>44235</v>
      </c>
      <c r="Q23" s="146">
        <f t="shared" si="5"/>
        <v>44236</v>
      </c>
      <c r="R23" s="146">
        <f t="shared" si="5"/>
        <v>44237</v>
      </c>
      <c r="S23" s="146">
        <f t="shared" si="5"/>
        <v>44238</v>
      </c>
      <c r="T23" s="146">
        <f t="shared" si="5"/>
        <v>44239</v>
      </c>
      <c r="U23" s="146">
        <f t="shared" si="5"/>
        <v>44240</v>
      </c>
      <c r="V23" s="146">
        <f t="shared" si="5"/>
        <v>44241</v>
      </c>
      <c r="W23" s="146">
        <f t="shared" si="5"/>
        <v>44242</v>
      </c>
      <c r="X23" s="146">
        <f t="shared" si="5"/>
        <v>44243</v>
      </c>
      <c r="Y23" s="146">
        <f t="shared" si="5"/>
        <v>44244</v>
      </c>
      <c r="Z23" s="146">
        <f t="shared" si="5"/>
        <v>44245</v>
      </c>
      <c r="AA23" s="146">
        <f t="shared" si="5"/>
        <v>44246</v>
      </c>
      <c r="AB23" s="146">
        <f t="shared" si="5"/>
        <v>44247</v>
      </c>
      <c r="AC23" s="146">
        <f t="shared" si="5"/>
        <v>44248</v>
      </c>
      <c r="AD23" s="146">
        <f t="shared" si="5"/>
        <v>44249</v>
      </c>
      <c r="AE23" s="146">
        <f t="shared" si="5"/>
        <v>44250</v>
      </c>
      <c r="AF23" s="146">
        <f t="shared" si="5"/>
        <v>44251</v>
      </c>
      <c r="AG23" s="146">
        <f t="shared" si="5"/>
        <v>44252</v>
      </c>
      <c r="AH23" s="146">
        <f t="shared" si="5"/>
        <v>44253</v>
      </c>
      <c r="AI23" s="146">
        <f t="shared" si="5"/>
        <v>44254</v>
      </c>
      <c r="AJ23" s="146" t="str">
        <f t="shared" si="5"/>
        <v/>
      </c>
      <c r="AK23" s="146" t="str">
        <f t="shared" si="5"/>
        <v/>
      </c>
      <c r="AL23" s="146" t="str">
        <f t="shared" si="5"/>
        <v/>
      </c>
      <c r="AM23" s="146" t="str">
        <f t="shared" si="5"/>
        <v/>
      </c>
      <c r="AN23" s="146" t="str">
        <f t="shared" si="5"/>
        <v/>
      </c>
    </row>
    <row r="24" spans="1:46" s="57" customFormat="1" ht="32.450000000000003" customHeight="1">
      <c r="A24" s="57">
        <f>A17+1</f>
        <v>2</v>
      </c>
      <c r="C24" s="61" t="s">
        <v>292</v>
      </c>
      <c r="D24" s="116" t="str">
        <f>IF(WEEKDAY(D20)&gt;D22,"",D20+D22-WEEKDAY(D20))</f>
        <v/>
      </c>
      <c r="E24" s="53" t="str">
        <f>IF(WEEKDAY(D20)&gt;E22,"",D20+E22-WEEKDAY(D20))</f>
        <v/>
      </c>
      <c r="F24" s="53" t="str">
        <f>IF(WEEKDAY(D20)&gt;F22,"",D20+F22-WEEKDAY(D20))</f>
        <v/>
      </c>
      <c r="G24" s="53">
        <f>IF(WEEKDAY(D20)&gt;G22,"",D20+G22-WEEKDAY(D20))</f>
        <v>32</v>
      </c>
      <c r="H24" s="53">
        <f>IF(WEEKDAY(D20)&gt;H22,"",D20+H22-WEEKDAY(D20))</f>
        <v>33</v>
      </c>
      <c r="I24" s="53">
        <f>IF(WEEKDAY(D20)&gt;I22,"",D20+I22-WEEKDAY(D20))</f>
        <v>34</v>
      </c>
      <c r="J24" s="110">
        <f>IF(WEEKDAY(D20)&gt;J22,"",D20+J22-WEEKDAY(D20))</f>
        <v>35</v>
      </c>
      <c r="K24" s="116">
        <f t="shared" ref="K24:AE24" si="6">J24+1</f>
        <v>36</v>
      </c>
      <c r="L24" s="53">
        <f t="shared" si="6"/>
        <v>37</v>
      </c>
      <c r="M24" s="131">
        <f t="shared" si="6"/>
        <v>38</v>
      </c>
      <c r="N24" s="131">
        <f t="shared" si="6"/>
        <v>39</v>
      </c>
      <c r="O24" s="131">
        <f t="shared" si="6"/>
        <v>40</v>
      </c>
      <c r="P24" s="131">
        <f t="shared" si="6"/>
        <v>41</v>
      </c>
      <c r="Q24" s="132">
        <f t="shared" si="6"/>
        <v>42</v>
      </c>
      <c r="R24" s="133">
        <f t="shared" si="6"/>
        <v>43</v>
      </c>
      <c r="S24" s="131">
        <f t="shared" si="6"/>
        <v>44</v>
      </c>
      <c r="T24" s="131">
        <f t="shared" si="6"/>
        <v>45</v>
      </c>
      <c r="U24" s="131">
        <f t="shared" si="6"/>
        <v>46</v>
      </c>
      <c r="V24" s="131">
        <f t="shared" si="6"/>
        <v>47</v>
      </c>
      <c r="W24" s="131">
        <f t="shared" si="6"/>
        <v>48</v>
      </c>
      <c r="X24" s="132">
        <f t="shared" si="6"/>
        <v>49</v>
      </c>
      <c r="Y24" s="133">
        <f t="shared" si="6"/>
        <v>50</v>
      </c>
      <c r="Z24" s="131">
        <f t="shared" si="6"/>
        <v>51</v>
      </c>
      <c r="AA24" s="131">
        <f t="shared" si="6"/>
        <v>52</v>
      </c>
      <c r="AB24" s="131">
        <f t="shared" si="6"/>
        <v>53</v>
      </c>
      <c r="AC24" s="131">
        <f t="shared" si="6"/>
        <v>54</v>
      </c>
      <c r="AD24" s="131">
        <f t="shared" si="6"/>
        <v>55</v>
      </c>
      <c r="AE24" s="132">
        <f t="shared" si="6"/>
        <v>56</v>
      </c>
      <c r="AF24" s="133">
        <f>IF(OR(X24+8&gt;$D21,AE24=""),"",X24+8)</f>
        <v>57</v>
      </c>
      <c r="AG24" s="131">
        <f t="shared" ref="AG24:AM24" si="7">IF(OR(Y24+8&gt;$D21,AF24=""),"",Y24+8)</f>
        <v>58</v>
      </c>
      <c r="AH24" s="131">
        <f t="shared" si="7"/>
        <v>59</v>
      </c>
      <c r="AI24" s="131">
        <f t="shared" si="7"/>
        <v>60</v>
      </c>
      <c r="AJ24" s="131" t="str">
        <f t="shared" si="7"/>
        <v/>
      </c>
      <c r="AK24" s="131" t="str">
        <f t="shared" si="7"/>
        <v/>
      </c>
      <c r="AL24" s="131" t="str">
        <f t="shared" si="7"/>
        <v/>
      </c>
      <c r="AM24" s="131" t="str">
        <f t="shared" si="7"/>
        <v/>
      </c>
      <c r="AN24" s="131"/>
      <c r="AO24" s="125">
        <f>Y24+7</f>
        <v>57</v>
      </c>
    </row>
    <row r="25" spans="1:46" s="9" customFormat="1" ht="14.45" customHeight="1">
      <c r="C25" s="63"/>
      <c r="D25" s="117" t="str">
        <f>IF(COUNTIF(Nongli!$AK$3:$AK$26,D23)&gt;0,INDEX(Nongli!$AJ$3:$AJ$26,MATCH(D23,Nongli!$AK$3:$AK$26,0)),IF(D24="","",IF(D24=VLOOKUP(D24,Nongli!$B$2:$C$2488,1),VLOOKUP(D24,Nongli!$B$2:$C$2488,2,FALSE),VLOOKUP(D24-VLOOKUP(D24,Nongli!$B$2:$C$2488,1)+1,Nongli!$E$4:$F$33,2,FALSE))))</f>
        <v/>
      </c>
      <c r="E25" s="108" t="str">
        <f>IF(COUNTIF(Nongli!$AK$3:$AK$26,E23)&gt;0,INDEX(Nongli!$AJ$3:$AJ$26,MATCH(E23,Nongli!$AK$3:$AK$26,0)),IF(E24="","",IF(E24=VLOOKUP(E24,Nongli!$B$2:$C$2488,1),VLOOKUP(E24,Nongli!$B$2:$C$2488,2,FALSE),VLOOKUP(E24-VLOOKUP(E24,Nongli!$B$2:$C$2488,1)+1,Nongli!$E$4:$F$33,2,FALSE))))</f>
        <v/>
      </c>
      <c r="F25" s="108" t="str">
        <f>IF(COUNTIF(Nongli!$AK$3:$AK$26,F23)&gt;0,INDEX(Nongli!$AJ$3:$AJ$26,MATCH(F23,Nongli!$AK$3:$AK$26,0)),IF(F24="","",IF(F24=VLOOKUP(F24,Nongli!$B$2:$C$2488,1),VLOOKUP(F24,Nongli!$B$2:$C$2488,2,FALSE),VLOOKUP(F24-VLOOKUP(F24,Nongli!$B$2:$C$2488,1)+1,Nongli!$E$4:$F$33,2,FALSE))))</f>
        <v/>
      </c>
      <c r="G25" s="108" t="str">
        <f>IF(COUNTIF(Nongli!$AK$3:$AK$26,G23)&gt;0,INDEX(Nongli!$AJ$3:$AJ$26,MATCH(G23,Nongli!$AK$3:$AK$26,0)),IF(G24="","",IF(G24=VLOOKUP(G24,Nongli!$B$2:$C$2488,1),VLOOKUP(G24,Nongli!$B$2:$C$2488,2,FALSE),VLOOKUP(G24-VLOOKUP(G24,Nongli!$B$2:$C$2488,1)+1,Nongli!$E$4:$F$33,2,FALSE))))</f>
        <v>初二</v>
      </c>
      <c r="H25" s="108" t="str">
        <f>IF(COUNTIF(Nongli!$AK$3:$AK$26,H23)&gt;0,INDEX(Nongli!$AJ$3:$AJ$26,MATCH(H23,Nongli!$AK$3:$AK$26,0)),IF(H24="","",IF(H24=VLOOKUP(H24,Nongli!$B$2:$C$2488,1),VLOOKUP(H24,Nongli!$B$2:$C$2488,2,FALSE),VLOOKUP(H24-VLOOKUP(H24,Nongli!$B$2:$C$2488,1)+1,Nongli!$E$4:$F$33,2,FALSE))))</f>
        <v>初三</v>
      </c>
      <c r="I25" s="108" t="str">
        <f>IF(COUNTIF(Nongli!$AK$3:$AK$26,I23)&gt;0,INDEX(Nongli!$AJ$3:$AJ$26,MATCH(I23,Nongli!$AK$3:$AK$26,0)),IF(I24="","",IF(I24=VLOOKUP(I24,Nongli!$B$2:$C$2488,1),VLOOKUP(I24,Nongli!$B$2:$C$2488,2,FALSE),VLOOKUP(I24-VLOOKUP(I24,Nongli!$B$2:$C$2488,1)+1,Nongli!$E$4:$F$33,2,FALSE))))</f>
        <v>初四</v>
      </c>
      <c r="J25" s="109" t="str">
        <f>IF(COUNTIF(Nongli!$AK$3:$AK$26,J23)&gt;0,INDEX(Nongli!$AJ$3:$AJ$26,MATCH(J23,Nongli!$AK$3:$AK$26,0)),IF(J24="","",IF(J24=VLOOKUP(J24,Nongli!$B$2:$C$2488,1),VLOOKUP(J24,Nongli!$B$2:$C$2488,2,FALSE),VLOOKUP(J24-VLOOKUP(J24,Nongli!$B$2:$C$2488,1)+1,Nongli!$E$4:$F$33,2,FALSE))))</f>
        <v>初五</v>
      </c>
      <c r="K25" s="117" t="str">
        <f>IF(COUNTIF(Nongli!$AK$3:$AK$26,K23)&gt;0,INDEX(Nongli!$AJ$3:$AJ$26,MATCH(K23,Nongli!$AK$3:$AK$26,0)),IF(K24="","",IF(K24=VLOOKUP(K24,Nongli!$B$2:$C$2488,1),VLOOKUP(K24,Nongli!$B$2:$C$2488,2,FALSE),VLOOKUP(K24-VLOOKUP(K24,Nongli!$B$2:$C$2488,1)+1,Nongli!$E$4:$F$33,2,FALSE))))</f>
        <v>初六</v>
      </c>
      <c r="L25" s="108" t="str">
        <f>IF(COUNTIF(Nongli!$AK$3:$AK$26,L23)&gt;0,INDEX(Nongli!$AJ$3:$AJ$26,MATCH(L23,Nongli!$AK$3:$AK$26,0)),IF(L24="","",IF(L24=VLOOKUP(L24,Nongli!$B$2:$C$2488,1),VLOOKUP(L24,Nongli!$B$2:$C$2488,2,FALSE),VLOOKUP(L24-VLOOKUP(L24,Nongli!$B$2:$C$2488,1)+1,Nongli!$E$4:$F$33,2,FALSE))))</f>
        <v>初七</v>
      </c>
      <c r="M25" s="134" t="str">
        <f>IF(COUNTIF(Nongli!$AK$3:$AK$26,M23)&gt;0,INDEX(Nongli!$AJ$3:$AJ$26,MATCH(M23,Nongli!$AK$3:$AK$26,0)),IF(M24="","",IF(M24=VLOOKUP(M24,Nongli!$B$2:$C$2488,1),VLOOKUP(M24,Nongli!$B$2:$C$2488,2,FALSE),VLOOKUP(M24-VLOOKUP(M24,Nongli!$B$2:$C$2488,1)+1,Nongli!$E$4:$F$33,2,FALSE))))</f>
        <v>初八</v>
      </c>
      <c r="N25" s="134" t="str">
        <f>IF(COUNTIF(Nongli!$AK$3:$AK$26,N23)&gt;0,INDEX(Nongli!$AJ$3:$AJ$26,MATCH(N23,Nongli!$AK$3:$AK$26,0)),IF(N24="","",IF(N24=VLOOKUP(N24,Nongli!$B$2:$C$2488,1),VLOOKUP(N24,Nongli!$B$2:$C$2488,2,FALSE),VLOOKUP(N24-VLOOKUP(N24,Nongli!$B$2:$C$2488,1)+1,Nongli!$E$4:$F$33,2,FALSE))))</f>
        <v>初九</v>
      </c>
      <c r="O25" s="134" t="str">
        <f>IF(COUNTIF(Nongli!$AK$3:$AK$26,O23)&gt;0,INDEX(Nongli!$AJ$3:$AJ$26,MATCH(O23,Nongli!$AK$3:$AK$26,0)),IF(O24="","",IF(O24=VLOOKUP(O24,Nongli!$B$2:$C$2488,1),VLOOKUP(O24,Nongli!$B$2:$C$2488,2,FALSE),VLOOKUP(O24-VLOOKUP(O24,Nongli!$B$2:$C$2488,1)+1,Nongli!$E$4:$F$33,2,FALSE))))</f>
        <v>初十</v>
      </c>
      <c r="P25" s="134" t="str">
        <f>IF(COUNTIF(Nongli!$AK$3:$AK$26,P23)&gt;0,INDEX(Nongli!$AJ$3:$AJ$26,MATCH(P23,Nongli!$AK$3:$AK$26,0)),IF(P24="","",IF(P24=VLOOKUP(P24,Nongli!$B$2:$C$2488,1),VLOOKUP(P24,Nongli!$B$2:$C$2488,2,FALSE),VLOOKUP(P24-VLOOKUP(P24,Nongli!$B$2:$C$2488,1)+1,Nongli!$E$4:$F$33,2,FALSE))))</f>
        <v>十一</v>
      </c>
      <c r="Q25" s="160" t="str">
        <f>IF(COUNTIF(Nongli!$AK$3:$AK$26,Q23)&gt;0,INDEX(Nongli!$AJ$3:$AJ$26,MATCH(Q23,Nongli!$AK$3:$AK$26,0)),IF(Q24="","",IF(Q24=VLOOKUP(Q24,Nongli!$B$2:$C$2488,1),VLOOKUP(Q24,Nongli!$B$2:$C$2488,2,FALSE),VLOOKUP(Q24-VLOOKUP(Q24,Nongli!$B$2:$C$2488,1)+1,Nongli!$E$4:$F$33,2,FALSE))))</f>
        <v>十二</v>
      </c>
      <c r="R25" s="161" t="str">
        <f>IF(COUNTIF(Nongli!$AK$3:$AK$26,R23)&gt;0,INDEX(Nongli!$AJ$3:$AJ$26,MATCH(R23,Nongli!$AK$3:$AK$26,0)),IF(R24="","",IF(R24=VLOOKUP(R24,Nongli!$B$2:$C$2488,1),VLOOKUP(R24,Nongli!$B$2:$C$2488,2,FALSE),VLOOKUP(R24-VLOOKUP(R24,Nongli!$B$2:$C$2488,1)+1,Nongli!$E$4:$F$33,2,FALSE))))</f>
        <v>十三</v>
      </c>
      <c r="S25" s="134" t="str">
        <f>IF(COUNTIF(Nongli!$AK$3:$AK$26,S23)&gt;0,INDEX(Nongli!$AJ$3:$AJ$26,MATCH(S23,Nongli!$AK$3:$AK$26,0)),IF(S24="","",IF(S24=VLOOKUP(S24,Nongli!$B$2:$C$2488,1),VLOOKUP(S24,Nongli!$B$2:$C$2488,2,FALSE),VLOOKUP(S24-VLOOKUP(S24,Nongli!$B$2:$C$2488,1)+1,Nongli!$E$4:$F$33,2,FALSE))))</f>
        <v>十四</v>
      </c>
      <c r="T25" s="134" t="str">
        <f>IF(COUNTIF(Nongli!$AK$3:$AK$26,T23)&gt;0,INDEX(Nongli!$AJ$3:$AJ$26,MATCH(T23,Nongli!$AK$3:$AK$26,0)),IF(T24="","",IF(T24=VLOOKUP(T24,Nongli!$B$2:$C$2488,1),VLOOKUP(T24,Nongli!$B$2:$C$2488,2,FALSE),VLOOKUP(T24-VLOOKUP(T24,Nongli!$B$2:$C$2488,1)+1,Nongli!$E$4:$F$33,2,FALSE))))</f>
        <v>十五</v>
      </c>
      <c r="U25" s="134" t="str">
        <f>IF(COUNTIF(Nongli!$AK$3:$AK$26,U23)&gt;0,INDEX(Nongli!$AJ$3:$AJ$26,MATCH(U23,Nongli!$AK$3:$AK$26,0)),IF(U24="","",IF(U24=VLOOKUP(U24,Nongli!$B$2:$C$2488,1),VLOOKUP(U24,Nongli!$B$2:$C$2488,2,FALSE),VLOOKUP(U24-VLOOKUP(U24,Nongli!$B$2:$C$2488,1)+1,Nongli!$E$4:$F$33,2,FALSE))))</f>
        <v>十六</v>
      </c>
      <c r="V25" s="134" t="str">
        <f>IF(COUNTIF(Nongli!$AK$3:$AK$26,V23)&gt;0,INDEX(Nongli!$AJ$3:$AJ$26,MATCH(V23,Nongli!$AK$3:$AK$26,0)),IF(V24="","",IF(V24=VLOOKUP(V24,Nongli!$B$2:$C$2488,1),VLOOKUP(V24,Nongli!$B$2:$C$2488,2,FALSE),VLOOKUP(V24-VLOOKUP(V24,Nongli!$B$2:$C$2488,1)+1,Nongli!$E$4:$F$33,2,FALSE))))</f>
        <v>十七</v>
      </c>
      <c r="W25" s="134" t="str">
        <f>IF(COUNTIF(Nongli!$AK$3:$AK$26,W23)&gt;0,INDEX(Nongli!$AJ$3:$AJ$26,MATCH(W23,Nongli!$AK$3:$AK$26,0)),IF(W24="","",IF(W24=VLOOKUP(W24,Nongli!$B$2:$C$2488,1),VLOOKUP(W24,Nongli!$B$2:$C$2488,2,FALSE),VLOOKUP(W24-VLOOKUP(W24,Nongli!$B$2:$C$2488,1)+1,Nongli!$E$4:$F$33,2,FALSE))))</f>
        <v>十八</v>
      </c>
      <c r="X25" s="160" t="str">
        <f>IF(COUNTIF(Nongli!$AK$3:$AK$26,X23)&gt;0,INDEX(Nongli!$AJ$3:$AJ$26,MATCH(X23,Nongli!$AK$3:$AK$26,0)),IF(X24="","",IF(X24=VLOOKUP(X24,Nongli!$B$2:$C$2488,1),VLOOKUP(X24,Nongli!$B$2:$C$2488,2,FALSE),VLOOKUP(X24-VLOOKUP(X24,Nongli!$B$2:$C$2488,1)+1,Nongli!$E$4:$F$33,2,FALSE))))</f>
        <v>十九</v>
      </c>
      <c r="Y25" s="161" t="str">
        <f>IF(COUNTIF(Nongli!$AK$3:$AK$26,Y23)&gt;0,INDEX(Nongli!$AJ$3:$AJ$26,MATCH(Y23,Nongli!$AK$3:$AK$26,0)),IF(Y24="","",IF(Y24=VLOOKUP(Y24,Nongli!$B$2:$C$2488,1),VLOOKUP(Y24,Nongli!$B$2:$C$2488,2,FALSE),VLOOKUP(Y24-VLOOKUP(Y24,Nongli!$B$2:$C$2488,1)+1,Nongli!$E$4:$F$33,2,FALSE))))</f>
        <v>二十</v>
      </c>
      <c r="Z25" s="134" t="str">
        <f>IF(COUNTIF(Nongli!$AK$3:$AK$26,Z23)&gt;0,INDEX(Nongli!$AJ$3:$AJ$26,MATCH(Z23,Nongli!$AK$3:$AK$26,0)),IF(Z24="","",IF(Z24=VLOOKUP(Z24,Nongli!$B$2:$C$2488,1),VLOOKUP(Z24,Nongli!$B$2:$C$2488,2,FALSE),VLOOKUP(Z24-VLOOKUP(Z24,Nongli!$B$2:$C$2488,1)+1,Nongli!$E$4:$F$33,2,FALSE))))</f>
        <v>廿一</v>
      </c>
      <c r="AA25" s="134" t="str">
        <f>IF(COUNTIF(Nongli!$AK$3:$AK$26,AA23)&gt;0,INDEX(Nongli!$AJ$3:$AJ$26,MATCH(AA23,Nongli!$AK$3:$AK$26,0)),IF(AA24="","",IF(AA24=VLOOKUP(AA24,Nongli!$B$2:$C$2488,1),VLOOKUP(AA24,Nongli!$B$2:$C$2488,2,FALSE),VLOOKUP(AA24-VLOOKUP(AA24,Nongli!$B$2:$C$2488,1)+1,Nongli!$E$4:$F$33,2,FALSE))))</f>
        <v>廿二</v>
      </c>
      <c r="AB25" s="134" t="str">
        <f>IF(COUNTIF(Nongli!$AK$3:$AK$26,AB23)&gt;0,INDEX(Nongli!$AJ$3:$AJ$26,MATCH(AB23,Nongli!$AK$3:$AK$26,0)),IF(AB24="","",IF(AB24=VLOOKUP(AB24,Nongli!$B$2:$C$2488,1),VLOOKUP(AB24,Nongli!$B$2:$C$2488,2,FALSE),VLOOKUP(AB24-VLOOKUP(AB24,Nongli!$B$2:$C$2488,1)+1,Nongli!$E$4:$F$33,2,FALSE))))</f>
        <v>廿三</v>
      </c>
      <c r="AC25" s="134" t="str">
        <f>IF(COUNTIF(Nongli!$AK$3:$AK$26,AC23)&gt;0,INDEX(Nongli!$AJ$3:$AJ$26,MATCH(AC23,Nongli!$AK$3:$AK$26,0)),IF(AC24="","",IF(AC24=VLOOKUP(AC24,Nongli!$B$2:$C$2488,1),VLOOKUP(AC24,Nongli!$B$2:$C$2488,2,FALSE),VLOOKUP(AC24-VLOOKUP(AC24,Nongli!$B$2:$C$2488,1)+1,Nongli!$E$4:$F$33,2,FALSE))))</f>
        <v>廿四</v>
      </c>
      <c r="AD25" s="134" t="str">
        <f>IF(COUNTIF(Nongli!$AK$3:$AK$26,AD23)&gt;0,INDEX(Nongli!$AJ$3:$AJ$26,MATCH(AD23,Nongli!$AK$3:$AK$26,0)),IF(AD24="","",IF(AD24=VLOOKUP(AD24,Nongli!$B$2:$C$2488,1),VLOOKUP(AD24,Nongli!$B$2:$C$2488,2,FALSE),VLOOKUP(AD24-VLOOKUP(AD24,Nongli!$B$2:$C$2488,1)+1,Nongli!$E$4:$F$33,2,FALSE))))</f>
        <v>廿五</v>
      </c>
      <c r="AE25" s="160" t="str">
        <f>IF(COUNTIF(Nongli!$AK$3:$AK$26,AE23)&gt;0,INDEX(Nongli!$AJ$3:$AJ$26,MATCH(AE23,Nongli!$AK$3:$AK$26,0)),IF(AE24="","",IF(AE24=VLOOKUP(AE24,Nongli!$B$2:$C$2488,1),VLOOKUP(AE24,Nongli!$B$2:$C$2488,2,FALSE),VLOOKUP(AE24-VLOOKUP(AE24,Nongli!$B$2:$C$2488,1)+1,Nongli!$E$4:$F$33,2,FALSE))))</f>
        <v>廿六</v>
      </c>
      <c r="AF25" s="161" t="str">
        <f>IF(COUNTIF(Nongli!$AK$3:$AK$26,AF23)&gt;0,INDEX(Nongli!$AJ$3:$AJ$26,MATCH(AF23,Nongli!$AK$3:$AK$26,0)),IF(AF24="","",IF(AF24=VLOOKUP(AF24,Nongli!$B$2:$C$2488,1),VLOOKUP(AF24,Nongli!$B$2:$C$2488,2,FALSE),VLOOKUP(AF24-VLOOKUP(AF24,Nongli!$B$2:$C$2488,1)+1,Nongli!$E$4:$F$33,2,FALSE))))</f>
        <v>廿七</v>
      </c>
      <c r="AG25" s="134" t="str">
        <f>IF(COUNTIF(Nongli!$AK$3:$AK$26,AG23)&gt;0,INDEX(Nongli!$AJ$3:$AJ$26,MATCH(AG23,Nongli!$AK$3:$AK$26,0)),IF(AG24="","",IF(AG24=VLOOKUP(AG24,Nongli!$B$2:$C$2488,1),VLOOKUP(AG24,Nongli!$B$2:$C$2488,2,FALSE),VLOOKUP(AG24-VLOOKUP(AG24,Nongli!$B$2:$C$2488,1)+1,Nongli!$E$4:$F$33,2,FALSE))))</f>
        <v>廿八</v>
      </c>
      <c r="AH25" s="134" t="str">
        <f>IF(COUNTIF(Nongli!$AK$3:$AK$26,AH23)&gt;0,INDEX(Nongli!$AJ$3:$AJ$26,MATCH(AH23,Nongli!$AK$3:$AK$26,0)),IF(AH24="","",IF(AH24=VLOOKUP(AH24,Nongli!$B$2:$C$2488,1),VLOOKUP(AH24,Nongli!$B$2:$C$2488,2,FALSE),VLOOKUP(AH24-VLOOKUP(AH24,Nongli!$B$2:$C$2488,1)+1,Nongli!$E$4:$F$33,2,FALSE))))</f>
        <v>廿九</v>
      </c>
      <c r="AI25" s="134" t="str">
        <f>IF(COUNTIF(Nongli!$AK$3:$AK$26,AI23)&gt;0,INDEX(Nongli!$AJ$3:$AJ$26,MATCH(AI23,Nongli!$AK$3:$AK$26,0)),IF(AI24="","",IF(AI24=VLOOKUP(AI24,Nongli!$B$2:$C$2488,1),VLOOKUP(AI24,Nongli!$B$2:$C$2488,2,FALSE),VLOOKUP(AI24-VLOOKUP(AI24,Nongli!$B$2:$C$2488,1)+1,Nongli!$E$4:$F$33,2,FALSE))))</f>
        <v>三十</v>
      </c>
      <c r="AJ25" s="134" t="str">
        <f>IF(COUNTIF(Nongli!$AK$3:$AK$26,AJ23)&gt;0,INDEX(Nongli!$AJ$3:$AJ$26,MATCH(AJ23,Nongli!$AK$3:$AK$26,0)),IF(AJ24="","",IF(AJ24=VLOOKUP(AJ24,Nongli!$B$2:$C$2488,1),VLOOKUP(AJ24,Nongli!$B$2:$C$2488,2,FALSE),VLOOKUP(AJ24-VLOOKUP(AJ24,Nongli!$B$2:$C$2488,1)+1,Nongli!$E$4:$F$33,2,FALSE))))</f>
        <v/>
      </c>
      <c r="AK25" s="134" t="str">
        <f>IF(COUNTIF(Nongli!$AK$3:$AK$26,AK23)&gt;0,INDEX(Nongli!$AJ$3:$AJ$26,MATCH(AK23,Nongli!$AK$3:$AK$26,0)),IF(AK24="","",IF(AK24=VLOOKUP(AK24,Nongli!$B$2:$C$2488,1),VLOOKUP(AK24,Nongli!$B$2:$C$2488,2,FALSE),VLOOKUP(AK24-VLOOKUP(AK24,Nongli!$B$2:$C$2488,1)+1,Nongli!$E$4:$F$33,2,FALSE))))</f>
        <v/>
      </c>
      <c r="AL25" s="160" t="str">
        <f>IF(COUNTIF(Nongli!$AK$3:$AK$26,AL23)&gt;0,INDEX(Nongli!$AJ$3:$AJ$26,MATCH(AL23,Nongli!$AK$3:$AK$26,0)),IF(AL24="","",IF(AL24=VLOOKUP(AL24,Nongli!$B$2:$C$2488,1),VLOOKUP(AL24,Nongli!$B$2:$C$2488,2,FALSE),VLOOKUP(AL24-VLOOKUP(AL24,Nongli!$B$2:$C$2488,1)+1,Nongli!$E$4:$F$33,2,FALSE))))</f>
        <v/>
      </c>
      <c r="AM25" s="161" t="str">
        <f>IF(COUNTIF(Nongli!$AK$3:$AK$26,AM23)&gt;0,INDEX(Nongli!$AJ$3:$AJ$26,MATCH(AM23,Nongli!$AK$3:$AK$26,0)),IF(AM24="","",IF(AM24=VLOOKUP(AM24,Nongli!$B$2:$C$2488,1),VLOOKUP(AM24,Nongli!$B$2:$C$2488,2,FALSE),VLOOKUP(AM24-VLOOKUP(AM24,Nongli!$B$2:$C$2488,1)+1,Nongli!$E$4:$F$33,2,FALSE))))</f>
        <v/>
      </c>
      <c r="AN25" s="134"/>
    </row>
    <row r="26" spans="1:46" s="8" customFormat="1" ht="34.5" customHeight="1">
      <c r="C26" s="62"/>
      <c r="D26" s="118"/>
      <c r="E26" s="54"/>
      <c r="F26" s="54"/>
      <c r="G26" s="54"/>
      <c r="H26" s="54"/>
      <c r="I26" s="54"/>
      <c r="J26" s="111"/>
      <c r="K26" s="118"/>
      <c r="L26" s="54"/>
      <c r="M26" s="135"/>
      <c r="N26" s="135"/>
      <c r="O26" s="135"/>
      <c r="P26" s="147"/>
      <c r="Q26" s="148"/>
      <c r="R26" s="149"/>
      <c r="S26" s="147"/>
      <c r="T26" s="147"/>
      <c r="U26" s="147"/>
      <c r="V26" s="147"/>
      <c r="W26" s="147"/>
      <c r="X26" s="148"/>
      <c r="Y26" s="149"/>
      <c r="Z26" s="147"/>
      <c r="AA26" s="147"/>
      <c r="AB26" s="147"/>
      <c r="AC26" s="147"/>
      <c r="AD26" s="147"/>
      <c r="AE26" s="148"/>
      <c r="AF26" s="149"/>
      <c r="AG26" s="147"/>
      <c r="AH26" s="147"/>
      <c r="AI26" s="147"/>
      <c r="AJ26" s="147"/>
      <c r="AK26" s="147"/>
      <c r="AL26" s="148"/>
      <c r="AM26" s="149"/>
      <c r="AN26" s="147"/>
    </row>
    <row r="27" spans="1:46" s="57" customFormat="1" ht="32.450000000000003" hidden="1" customHeight="1">
      <c r="C27" s="61" t="s">
        <v>293</v>
      </c>
      <c r="D27" s="119">
        <f>DATE(YEAR($D$13),3,1)</f>
        <v>61</v>
      </c>
      <c r="E27" s="67"/>
      <c r="F27" s="67"/>
      <c r="G27" s="59"/>
      <c r="H27" s="68">
        <f>D27</f>
        <v>61</v>
      </c>
      <c r="I27" s="67"/>
      <c r="J27" s="112"/>
      <c r="K27" s="119"/>
      <c r="M27" s="136"/>
      <c r="N27" s="136"/>
      <c r="O27" s="136"/>
      <c r="P27" s="136"/>
      <c r="Q27" s="137"/>
      <c r="R27" s="138"/>
      <c r="S27" s="136"/>
      <c r="T27" s="136"/>
      <c r="U27" s="136"/>
      <c r="V27" s="136"/>
      <c r="W27" s="136"/>
      <c r="X27" s="137"/>
      <c r="Y27" s="138"/>
      <c r="Z27" s="136"/>
      <c r="AA27" s="136"/>
      <c r="AB27" s="136"/>
      <c r="AC27" s="136"/>
      <c r="AD27" s="136"/>
      <c r="AE27" s="137"/>
      <c r="AF27" s="138"/>
      <c r="AG27" s="136"/>
      <c r="AH27" s="136"/>
      <c r="AI27" s="136"/>
      <c r="AJ27" s="136"/>
      <c r="AK27" s="136"/>
      <c r="AL27" s="137"/>
      <c r="AM27" s="138"/>
      <c r="AN27" s="136"/>
    </row>
    <row r="28" spans="1:46" s="9" customFormat="1" ht="12.6" hidden="1" customHeight="1">
      <c r="C28" s="62"/>
      <c r="D28" s="120">
        <f>DATE(YEAR(D27),MONTH(D27)+1,0)</f>
        <v>91</v>
      </c>
      <c r="E28" s="48"/>
      <c r="F28" s="49"/>
      <c r="G28" s="96">
        <v>31</v>
      </c>
      <c r="H28" s="46"/>
      <c r="I28" s="49"/>
      <c r="J28" s="113"/>
      <c r="K28" s="120"/>
      <c r="M28" s="139"/>
      <c r="N28" s="139"/>
      <c r="O28" s="139"/>
      <c r="P28" s="150"/>
      <c r="Q28" s="151"/>
      <c r="R28" s="146"/>
      <c r="S28" s="150"/>
      <c r="T28" s="150"/>
      <c r="U28" s="150"/>
      <c r="V28" s="150"/>
      <c r="W28" s="150"/>
      <c r="X28" s="151"/>
      <c r="Y28" s="146"/>
      <c r="Z28" s="150"/>
      <c r="AA28" s="150"/>
      <c r="AB28" s="150"/>
      <c r="AC28" s="150"/>
      <c r="AD28" s="150"/>
      <c r="AE28" s="151"/>
      <c r="AF28" s="146"/>
      <c r="AG28" s="150"/>
      <c r="AH28" s="150"/>
      <c r="AI28" s="150"/>
      <c r="AJ28" s="150"/>
      <c r="AK28" s="150"/>
      <c r="AL28" s="151"/>
      <c r="AM28" s="146"/>
      <c r="AN28" s="150"/>
    </row>
    <row r="29" spans="1:46" s="57" customFormat="1" ht="32.450000000000003" hidden="1" customHeight="1">
      <c r="C29" s="62"/>
      <c r="D29" s="119">
        <v>1</v>
      </c>
      <c r="E29" s="64">
        <v>2</v>
      </c>
      <c r="F29" s="64">
        <v>3</v>
      </c>
      <c r="G29" s="64">
        <v>4</v>
      </c>
      <c r="H29" s="64">
        <v>5</v>
      </c>
      <c r="I29" s="64">
        <v>6</v>
      </c>
      <c r="J29" s="114">
        <v>7</v>
      </c>
      <c r="K29" s="119"/>
      <c r="M29" s="136"/>
      <c r="N29" s="136"/>
      <c r="O29" s="136"/>
      <c r="P29" s="136"/>
      <c r="Q29" s="152"/>
      <c r="R29" s="138"/>
      <c r="S29" s="136"/>
      <c r="T29" s="136"/>
      <c r="U29" s="136"/>
      <c r="V29" s="136"/>
      <c r="W29" s="136"/>
      <c r="X29" s="152"/>
      <c r="Y29" s="138"/>
      <c r="Z29" s="136"/>
      <c r="AA29" s="136"/>
      <c r="AB29" s="136"/>
      <c r="AC29" s="136"/>
      <c r="AD29" s="136"/>
      <c r="AE29" s="152"/>
      <c r="AF29" s="138"/>
      <c r="AG29" s="136"/>
      <c r="AH29" s="136"/>
      <c r="AI29" s="136"/>
      <c r="AJ29" s="136"/>
      <c r="AK29" s="136"/>
      <c r="AL29" s="152"/>
      <c r="AM29" s="138"/>
      <c r="AN29" s="136"/>
    </row>
    <row r="30" spans="1:46" s="9" customFormat="1" ht="12.6" hidden="1" customHeight="1">
      <c r="C30" s="61"/>
      <c r="D30" s="123" t="str">
        <f>IF(LEN(D31)&gt;0,DATE(2021,MONTH($A31),DAY(D31))+59,"")</f>
        <v/>
      </c>
      <c r="E30" s="123" t="str">
        <f t="shared" ref="E30" si="8">IF(LEN(E31)&gt;0,DATE(2021,MONTH($A$31),DAY(E31))+59,"")</f>
        <v/>
      </c>
      <c r="F30" s="123" t="str">
        <f t="shared" ref="F30" si="9">IF(LEN(F31)&gt;0,DATE(2021,MONTH($A$31),DAY(F31))+59,"")</f>
        <v/>
      </c>
      <c r="G30" s="123" t="str">
        <f t="shared" ref="G30" si="10">IF(LEN(G31)&gt;0,DATE(2021,MONTH($A$31),DAY(G31))+59,"")</f>
        <v/>
      </c>
      <c r="H30" s="123">
        <f t="shared" ref="H30" si="11">IF(LEN(H31)&gt;0,DATE(2021,MONTH($A$31),DAY(H31))+59,"")</f>
        <v>44256</v>
      </c>
      <c r="I30" s="123">
        <f t="shared" ref="I30" si="12">IF(LEN(I31)&gt;0,DATE(2021,MONTH($A$31),DAY(I31))+59,"")</f>
        <v>44257</v>
      </c>
      <c r="J30" s="123">
        <f t="shared" ref="J30" si="13">IF(LEN(J31)&gt;0,DATE(2021,MONTH($A$31),DAY(J31))+59,"")</f>
        <v>44258</v>
      </c>
      <c r="K30" s="123">
        <f t="shared" ref="K30" si="14">IF(LEN(K31)&gt;0,DATE(2021,MONTH($A$31),DAY(K31))+59,"")</f>
        <v>44259</v>
      </c>
      <c r="L30" s="123">
        <f t="shared" ref="L30" si="15">IF(LEN(L31)&gt;0,DATE(2021,MONTH($A$31),DAY(L31))+59,"")</f>
        <v>44260</v>
      </c>
      <c r="M30" s="123">
        <f t="shared" ref="M30" si="16">IF(LEN(M31)&gt;0,DATE(2021,MONTH($A$31),DAY(M31))+59,"")</f>
        <v>44261</v>
      </c>
      <c r="N30" s="123">
        <f t="shared" ref="N30" si="17">IF(LEN(N31)&gt;0,DATE(2021,MONTH($A$31),DAY(N31))+59,"")</f>
        <v>44262</v>
      </c>
      <c r="O30" s="123">
        <f t="shared" ref="O30" si="18">IF(LEN(O31)&gt;0,DATE(2021,MONTH($A$31),DAY(O31))+59,"")</f>
        <v>44263</v>
      </c>
      <c r="P30" s="153">
        <f t="shared" ref="P30" si="19">IF(LEN(P31)&gt;0,DATE(2021,MONTH($A$31),DAY(P31))+59,"")</f>
        <v>44264</v>
      </c>
      <c r="Q30" s="153">
        <f t="shared" ref="Q30" si="20">IF(LEN(Q31)&gt;0,DATE(2021,MONTH($A$31),DAY(Q31))+59,"")</f>
        <v>44265</v>
      </c>
      <c r="R30" s="153">
        <f t="shared" ref="R30" si="21">IF(LEN(R31)&gt;0,DATE(2021,MONTH($A$31),DAY(R31))+59,"")</f>
        <v>44266</v>
      </c>
      <c r="S30" s="153">
        <f t="shared" ref="S30" si="22">IF(LEN(S31)&gt;0,DATE(2021,MONTH($A$31),DAY(S31))+59,"")</f>
        <v>44267</v>
      </c>
      <c r="T30" s="153">
        <f t="shared" ref="T30" si="23">IF(LEN(T31)&gt;0,DATE(2021,MONTH($A$31),DAY(T31))+59,"")</f>
        <v>44268</v>
      </c>
      <c r="U30" s="153">
        <f t="shared" ref="U30" si="24">IF(LEN(U31)&gt;0,DATE(2021,MONTH($A$31),DAY(U31))+59,"")</f>
        <v>44269</v>
      </c>
      <c r="V30" s="153">
        <f t="shared" ref="V30" si="25">IF(LEN(V31)&gt;0,DATE(2021,MONTH($A$31),DAY(V31))+59,"")</f>
        <v>44270</v>
      </c>
      <c r="W30" s="153">
        <f t="shared" ref="W30" si="26">IF(LEN(W31)&gt;0,DATE(2021,MONTH($A$31),DAY(W31))+59,"")</f>
        <v>44271</v>
      </c>
      <c r="X30" s="153">
        <f t="shared" ref="X30" si="27">IF(LEN(X31)&gt;0,DATE(2021,MONTH($A$31),DAY(X31))+59,"")</f>
        <v>44272</v>
      </c>
      <c r="Y30" s="153">
        <f t="shared" ref="Y30" si="28">IF(LEN(Y31)&gt;0,DATE(2021,MONTH($A$31),DAY(Y31))+59,"")</f>
        <v>44273</v>
      </c>
      <c r="Z30" s="153">
        <f t="shared" ref="Z30" si="29">IF(LEN(Z31)&gt;0,DATE(2021,MONTH($A$31),DAY(Z31))+59,"")</f>
        <v>44274</v>
      </c>
      <c r="AA30" s="153">
        <f t="shared" ref="AA30" si="30">IF(LEN(AA31)&gt;0,DATE(2021,MONTH($A$31),DAY(AA31))+59,"")</f>
        <v>44275</v>
      </c>
      <c r="AB30" s="153">
        <f t="shared" ref="AB30" si="31">IF(LEN(AB31)&gt;0,DATE(2021,MONTH($A$31),DAY(AB31))+59,"")</f>
        <v>44276</v>
      </c>
      <c r="AC30" s="153">
        <f t="shared" ref="AC30" si="32">IF(LEN(AC31)&gt;0,DATE(2021,MONTH($A$31),DAY(AC31))+59,"")</f>
        <v>44277</v>
      </c>
      <c r="AD30" s="153">
        <f t="shared" ref="AD30" si="33">IF(LEN(AD31)&gt;0,DATE(2021,MONTH($A$31),DAY(AD31))+59,"")</f>
        <v>44278</v>
      </c>
      <c r="AE30" s="153">
        <f t="shared" ref="AE30" si="34">IF(LEN(AE31)&gt;0,DATE(2021,MONTH($A$31),DAY(AE31))+59,"")</f>
        <v>44279</v>
      </c>
      <c r="AF30" s="153">
        <f t="shared" ref="AF30" si="35">IF(LEN(AF31)&gt;0,DATE(2021,MONTH($A$31),DAY(AF31))+59,"")</f>
        <v>44280</v>
      </c>
      <c r="AG30" s="153">
        <f t="shared" ref="AG30" si="36">IF(LEN(AG31)&gt;0,DATE(2021,MONTH($A$31),DAY(AG31))+59,"")</f>
        <v>44281</v>
      </c>
      <c r="AH30" s="153">
        <f t="shared" ref="AH30" si="37">IF(LEN(AH31)&gt;0,DATE(2021,MONTH($A$31),DAY(AH31))+59,"")</f>
        <v>44282</v>
      </c>
      <c r="AI30" s="153">
        <f t="shared" ref="AI30" si="38">IF(LEN(AI31)&gt;0,DATE(2021,MONTH($A$31),DAY(AI31))+59,"")</f>
        <v>44283</v>
      </c>
      <c r="AJ30" s="153">
        <f t="shared" ref="AJ30" si="39">IF(LEN(AJ31)&gt;0,DATE(2021,MONTH($A$31),DAY(AJ31))+59,"")</f>
        <v>44284</v>
      </c>
      <c r="AK30" s="153">
        <f t="shared" ref="AK30" si="40">IF(LEN(AK31)&gt;0,DATE(2021,MONTH($A$31),DAY(AK31))+59,"")</f>
        <v>44285</v>
      </c>
      <c r="AL30" s="153">
        <f t="shared" ref="AL30" si="41">IF(LEN(AL31)&gt;0,DATE(2021,MONTH($A$31),DAY(AL31))+59,"")</f>
        <v>44286</v>
      </c>
      <c r="AM30" s="153" t="str">
        <f t="shared" ref="AM30:AN30" si="42">IF(LEN(AM31)&gt;0,DATE(2021,MONTH($A$31),DAY(AM31))+59,"")</f>
        <v/>
      </c>
      <c r="AN30" s="153" t="str">
        <f t="shared" si="42"/>
        <v/>
      </c>
    </row>
    <row r="31" spans="1:46" s="57" customFormat="1" ht="32.450000000000003" customHeight="1">
      <c r="A31" s="57">
        <f>A24+1</f>
        <v>3</v>
      </c>
      <c r="C31" s="61" t="s">
        <v>295</v>
      </c>
      <c r="D31" s="116" t="str">
        <f>IF(WEEKDAY(D27)&gt;D29,"",D27+D29-WEEKDAY(D27))</f>
        <v/>
      </c>
      <c r="E31" s="53" t="str">
        <f>IF(WEEKDAY(D27)&gt;E29,"",D27+E29-WEEKDAY(D27))</f>
        <v/>
      </c>
      <c r="F31" s="53" t="str">
        <f>IF(WEEKDAY(D27)&gt;F29,"",D27+F29-WEEKDAY(D27))</f>
        <v/>
      </c>
      <c r="G31" s="53" t="str">
        <f>IF(WEEKDAY(D27)&gt;G29,"",D27+G29-WEEKDAY(D27))</f>
        <v/>
      </c>
      <c r="H31" s="53">
        <f>IF(WEEKDAY(D27)&gt;H29,"",D27+H29-WEEKDAY(D27))</f>
        <v>61</v>
      </c>
      <c r="I31" s="53">
        <f>IF(WEEKDAY(D27)&gt;I29,"",D27+I29-WEEKDAY(D27))</f>
        <v>62</v>
      </c>
      <c r="J31" s="110">
        <f>IF(WEEKDAY(D27)&gt;J29,"",D27+J29-WEEKDAY(D27))</f>
        <v>63</v>
      </c>
      <c r="K31" s="116">
        <f t="shared" ref="K31:AE31" si="43">J31+1</f>
        <v>64</v>
      </c>
      <c r="L31" s="53">
        <f t="shared" si="43"/>
        <v>65</v>
      </c>
      <c r="M31" s="131">
        <f t="shared" si="43"/>
        <v>66</v>
      </c>
      <c r="N31" s="131">
        <f t="shared" si="43"/>
        <v>67</v>
      </c>
      <c r="O31" s="131">
        <f t="shared" si="43"/>
        <v>68</v>
      </c>
      <c r="P31" s="131">
        <f t="shared" si="43"/>
        <v>69</v>
      </c>
      <c r="Q31" s="132">
        <f t="shared" si="43"/>
        <v>70</v>
      </c>
      <c r="R31" s="133">
        <f t="shared" si="43"/>
        <v>71</v>
      </c>
      <c r="S31" s="131">
        <f t="shared" si="43"/>
        <v>72</v>
      </c>
      <c r="T31" s="131">
        <f t="shared" si="43"/>
        <v>73</v>
      </c>
      <c r="U31" s="131">
        <f t="shared" si="43"/>
        <v>74</v>
      </c>
      <c r="V31" s="131">
        <f t="shared" si="43"/>
        <v>75</v>
      </c>
      <c r="W31" s="131">
        <f t="shared" si="43"/>
        <v>76</v>
      </c>
      <c r="X31" s="132">
        <f t="shared" si="43"/>
        <v>77</v>
      </c>
      <c r="Y31" s="133">
        <f t="shared" si="43"/>
        <v>78</v>
      </c>
      <c r="Z31" s="131">
        <f t="shared" si="43"/>
        <v>79</v>
      </c>
      <c r="AA31" s="131">
        <f t="shared" si="43"/>
        <v>80</v>
      </c>
      <c r="AB31" s="131">
        <f t="shared" si="43"/>
        <v>81</v>
      </c>
      <c r="AC31" s="131">
        <f t="shared" si="43"/>
        <v>82</v>
      </c>
      <c r="AD31" s="131">
        <f t="shared" si="43"/>
        <v>83</v>
      </c>
      <c r="AE31" s="132">
        <f t="shared" si="43"/>
        <v>84</v>
      </c>
      <c r="AF31" s="133">
        <f>IF(Y31+7&gt;D28,"",Y31+7)</f>
        <v>85</v>
      </c>
      <c r="AG31" s="131">
        <f t="shared" ref="AG31" si="44">IF(Z31+7&gt;$D28,"",Z31+7)</f>
        <v>86</v>
      </c>
      <c r="AH31" s="131">
        <f t="shared" ref="AH31" si="45">IF(AA31+7&gt;$D28,"",AA31+7)</f>
        <v>87</v>
      </c>
      <c r="AI31" s="131">
        <f t="shared" ref="AI31" si="46">IF(AB31+7&gt;$D28,"",AB31+7)</f>
        <v>88</v>
      </c>
      <c r="AJ31" s="131">
        <f t="shared" ref="AJ31" si="47">IF(AC31+7&gt;$D28,"",AC31+7)</f>
        <v>89</v>
      </c>
      <c r="AK31" s="131">
        <f t="shared" ref="AK31" si="48">IF(AD31+7&gt;$D28,"",AD31+7)</f>
        <v>90</v>
      </c>
      <c r="AL31" s="132">
        <f t="shared" ref="AL31" si="49">IF(AE31+7&gt;$D28,"",AE31+7)</f>
        <v>91</v>
      </c>
      <c r="AM31" s="133" t="str">
        <f t="shared" ref="AM31:AN31" si="50">IF(AF31+7&gt;$D28,"",AF31+7)</f>
        <v/>
      </c>
      <c r="AN31" s="131" t="str">
        <f t="shared" si="50"/>
        <v/>
      </c>
      <c r="AP31" s="121" t="str">
        <f>IF(COUNTIF(Nongli!$AK$3:$AK$26,D30)&gt;0,INDEX(Nongli!$AJ$3:$AJ$26,MATCH(D30,Nongli!$AK$3:$AK$26,0)),IF(D31="","",IF(D31=VLOOKUP(D31,Nongli!$B$2:$C$2488,1),VLOOKUP(D31,Nongli!$B$2:$C$2488,2,FALSE),VLOOKUP(D31-VLOOKUP(D31,Nongli!$B$2:$C$2488,1)+1,Nongli!$E$4:$F$33,2,FALSE))))</f>
        <v/>
      </c>
      <c r="AQ31" s="121" t="str">
        <f>IF(COUNTIF(Nongli!$AK$3:$AK$26,DATE(2021,MONTH($A$31),DAY(AK31))&gt;0),INDEX(Nongli!$AJ$3:$AJ$26,MATCH(DATE(2021,MONTH($A$31),DAY(AK31)),Nongli!$AK$3:$AK$26,0)),IF(AK31="","",IF(AK31=VLOOKUP(AK31,Nongli!$B$2:$C$2488,1),VLOOKUP(AK31,Nongli!$B$2:$C$2488,2,FALSE),VLOOKUP(AK31-VLOOKUP(AK31,Nongli!$B$2:$C$2488,1)+1,Nongli!$E$4:$F$33,2,FALSE))))</f>
        <v>三十</v>
      </c>
      <c r="AR31" s="121" t="str">
        <f>IF(COUNTIF(Nongli!$AK$3:$AK$26,DATE(2021,MONTH($A$31),DAY(AL31))&gt;0),INDEX(Nongli!$AJ$3:$AJ$26,MATCH(DATE(2021,MONTH($A$31),DAY(AL31)),Nongli!$AK$3:$AK$26,0)),IF(AL31="","",IF(AL31=VLOOKUP(AL31,Nongli!$B$2:$C$2488,1),VLOOKUP(AL31,Nongli!$B$2:$C$2488,2,FALSE),VLOOKUP(AL31-VLOOKUP(AL31,Nongli!$B$2:$C$2488,1)+1,Nongli!$E$4:$F$33,2,FALSE))))</f>
        <v>三月</v>
      </c>
      <c r="AS31" s="121" t="str">
        <f>IF(COUNTIF(Nongli!$AK$3:$AK$26,DATE(2021,MONTH($A$31),DAY(AM31))&gt;0),INDEX(Nongli!$AJ$3:$AJ$26,MATCH(DATE(2021,MONTH($A$31),DAY(AM31)),Nongli!$AK$3:$AK$26,0)),IF(AM31="","",IF(AM31=VLOOKUP(AM31,Nongli!$B$2:$C$2488,1),VLOOKUP(AM31,Nongli!$B$2:$C$2488,2,FALSE),VLOOKUP(AM31-VLOOKUP(AM31,Nongli!$B$2:$C$2488,1)+1,Nongli!$E$4:$F$33,2,FALSE))))</f>
        <v/>
      </c>
      <c r="AT31" s="121" t="str">
        <f>IF(COUNTIF(Nongli!$AK$3:$AK$26,DATE(2021,MONTH($A$31),DAY(AN31))&gt;0),INDEX(Nongli!$AJ$3:$AJ$26,MATCH(DATE(2021,MONTH($A$31),DAY(AN31)),Nongli!$AK$3:$AK$26,0)),IF(AN31="","",IF(AN31=VLOOKUP(AN31,Nongli!$B$2:$C$2488,1),VLOOKUP(AN31,Nongli!$B$2:$C$2488,2,FALSE),VLOOKUP(AN31-VLOOKUP(AN31,Nongli!$B$2:$C$2488,1)+1,Nongli!$E$4:$F$33,2,FALSE))))</f>
        <v/>
      </c>
    </row>
    <row r="32" spans="1:46" s="9" customFormat="1" ht="14.45" customHeight="1">
      <c r="C32" s="62"/>
      <c r="D32" s="117" t="str">
        <f>IF(COUNTIF(Nongli!$AK$3:$AK$26,D30)&gt;0,INDEX(Nongli!$AJ$3:$AJ$26,MATCH(D30,Nongli!$AK$3:$AK$26,0)),IF(D31="","",IF(D31=VLOOKUP(D31,Nongli!$B$2:$C$2488,1),VLOOKUP(D31,Nongli!$B$2:$C$2488,2,FALSE),VLOOKUP(D31-VLOOKUP(D31,Nongli!$B$2:$C$2488,1)+1,Nongli!$E$4:$F$33,2,FALSE))))</f>
        <v/>
      </c>
      <c r="E32" s="108" t="str">
        <f>IF(COUNTIF(Nongli!$AK$3:$AK$26,E30)&gt;0,INDEX(Nongli!$AJ$3:$AJ$26,MATCH(E30,Nongli!$AK$3:$AK$26,0)),IF(E31="","",IF(E31=VLOOKUP(E31,Nongli!$B$2:$C$2488,1),VLOOKUP(E31,Nongli!$B$2:$C$2488,2,FALSE),VLOOKUP(E31-VLOOKUP(E31,Nongli!$B$2:$C$2488,1)+1,Nongli!$E$4:$F$33,2,FALSE))))</f>
        <v/>
      </c>
      <c r="F32" s="108" t="str">
        <f>IF(COUNTIF(Nongli!$AK$3:$AK$26,F30)&gt;0,INDEX(Nongli!$AJ$3:$AJ$26,MATCH(F30,Nongli!$AK$3:$AK$26,0)),IF(F31="","",IF(F31=VLOOKUP(F31,Nongli!$B$2:$C$2488,1),VLOOKUP(F31,Nongli!$B$2:$C$2488,2,FALSE),VLOOKUP(F31-VLOOKUP(F31,Nongli!$B$2:$C$2488,1)+1,Nongli!$E$4:$F$33,2,FALSE))))</f>
        <v/>
      </c>
      <c r="G32" s="108" t="str">
        <f>IF(COUNTIF(Nongli!$AK$3:$AK$26,G30)&gt;0,INDEX(Nongli!$AJ$3:$AJ$26,MATCH(G30,Nongli!$AK$3:$AK$26,0)),IF(G31="","",IF(G31=VLOOKUP(G31,Nongli!$B$2:$C$2488,1),VLOOKUP(G31,Nongli!$B$2:$C$2488,2,FALSE),VLOOKUP(G31-VLOOKUP(G31,Nongli!$B$2:$C$2488,1)+1,Nongli!$E$4:$F$33,2,FALSE))))</f>
        <v/>
      </c>
      <c r="H32" s="108" t="str">
        <f>IF(COUNTIF(Nongli!$AK$3:$AK$26,H30)&gt;0,INDEX(Nongli!$AJ$3:$AJ$26,MATCH(H30,Nongli!$AK$3:$AK$26,0)),IF(H31="","",IF(H31=VLOOKUP(H31,Nongli!$B$2:$C$2488,1),VLOOKUP(H31,Nongli!$B$2:$C$2488,2,FALSE),VLOOKUP(H31-VLOOKUP(H31,Nongli!$B$2:$C$2488,1)+1,Nongli!$E$4:$F$33,2,FALSE))))</f>
        <v>二月</v>
      </c>
      <c r="I32" s="108" t="str">
        <f>IF(COUNTIF(Nongli!$AK$3:$AK$26,I30)&gt;0,INDEX(Nongli!$AJ$3:$AJ$26,MATCH(I30,Nongli!$AK$3:$AK$26,0)),IF(I31="","",IF(I31=VLOOKUP(I31,Nongli!$B$2:$C$2488,1),VLOOKUP(I31,Nongli!$B$2:$C$2488,2,FALSE),VLOOKUP(I31-VLOOKUP(I31,Nongli!$B$2:$C$2488,1)+1,Nongli!$E$4:$F$33,2,FALSE))))</f>
        <v>初二</v>
      </c>
      <c r="J32" s="109" t="str">
        <f>IF(COUNTIF(Nongli!$AK$3:$AK$26,J30)&gt;0,INDEX(Nongli!$AJ$3:$AJ$26,MATCH(J30,Nongli!$AK$3:$AK$26,0)),IF(J31="","",IF(J31=VLOOKUP(J31,Nongli!$B$2:$C$2488,1),VLOOKUP(J31,Nongli!$B$2:$C$2488,2,FALSE),VLOOKUP(J31-VLOOKUP(J31,Nongli!$B$2:$C$2488,1)+1,Nongli!$E$4:$F$33,2,FALSE))))</f>
        <v>初三</v>
      </c>
      <c r="K32" s="117" t="str">
        <f>IF(COUNTIF(Nongli!$AK$3:$AK$26,K30)&gt;0,INDEX(Nongli!$AJ$3:$AJ$26,MATCH(K30,Nongli!$AK$3:$AK$26,0)),IF(K31="","",IF(K31=VLOOKUP(K31,Nongli!$B$2:$C$2488,1),VLOOKUP(K31,Nongli!$B$2:$C$2488,2,FALSE),VLOOKUP(K31-VLOOKUP(K31,Nongli!$B$2:$C$2488,1)+1,Nongli!$E$4:$F$33,2,FALSE))))</f>
        <v>初四</v>
      </c>
      <c r="L32" s="108" t="str">
        <f>IF(COUNTIF(Nongli!$AK$3:$AK$26,L30)&gt;0,INDEX(Nongli!$AJ$3:$AJ$26,MATCH(L30,Nongli!$AK$3:$AK$26,0)),IF(L31="","",IF(L31=VLOOKUP(L31,Nongli!$B$2:$C$2488,1),VLOOKUP(L31,Nongli!$B$2:$C$2488,2,FALSE),VLOOKUP(L31-VLOOKUP(L31,Nongli!$B$2:$C$2488,1)+1,Nongli!$E$4:$F$33,2,FALSE))))</f>
        <v>初五</v>
      </c>
      <c r="M32" s="134" t="str">
        <f>IF(COUNTIF(Nongli!$AK$3:$AK$26,M30)&gt;0,INDEX(Nongli!$AJ$3:$AJ$26,MATCH(M30,Nongli!$AK$3:$AK$26,0)),IF(M31="","",IF(M31=VLOOKUP(M31,Nongli!$B$2:$C$2488,1),VLOOKUP(M31,Nongli!$B$2:$C$2488,2,FALSE),VLOOKUP(M31-VLOOKUP(M31,Nongli!$B$2:$C$2488,1)+1,Nongli!$E$4:$F$33,2,FALSE))))</f>
        <v>初六</v>
      </c>
      <c r="N32" s="134" t="str">
        <f>IF(COUNTIF(Nongli!$AK$3:$AK$26,N30)&gt;0,INDEX(Nongli!$AJ$3:$AJ$26,MATCH(N30,Nongli!$AK$3:$AK$26,0)),IF(N31="","",IF(N31=VLOOKUP(N31,Nongli!$B$2:$C$2488,1),VLOOKUP(N31,Nongli!$B$2:$C$2488,2,FALSE),VLOOKUP(N31-VLOOKUP(N31,Nongli!$B$2:$C$2488,1)+1,Nongli!$E$4:$F$33,2,FALSE))))</f>
        <v>初七</v>
      </c>
      <c r="O32" s="134" t="str">
        <f>IF(COUNTIF(Nongli!$AK$3:$AK$26,O30)&gt;0,INDEX(Nongli!$AJ$3:$AJ$26,MATCH(O30,Nongli!$AK$3:$AK$26,0)),IF(O31="","",IF(O31=VLOOKUP(O31,Nongli!$B$2:$C$2488,1),VLOOKUP(O31,Nongli!$B$2:$C$2488,2,FALSE),VLOOKUP(O31-VLOOKUP(O31,Nongli!$B$2:$C$2488,1)+1,Nongli!$E$4:$F$33,2,FALSE))))</f>
        <v>初八</v>
      </c>
      <c r="P32" s="134" t="str">
        <f>IF(COUNTIF(Nongli!$AK$3:$AK$26,P30)&gt;0,INDEX(Nongli!$AJ$3:$AJ$26,MATCH(P30,Nongli!$AK$3:$AK$26,0)),IF(P31="","",IF(P31=VLOOKUP(P31,Nongli!$B$2:$C$2488,1),VLOOKUP(P31,Nongli!$B$2:$C$2488,2,FALSE),VLOOKUP(P31-VLOOKUP(P31,Nongli!$B$2:$C$2488,1)+1,Nongli!$E$4:$F$33,2,FALSE))))</f>
        <v>初九</v>
      </c>
      <c r="Q32" s="160" t="str">
        <f>IF(COUNTIF(Nongli!$AK$3:$AK$26,Q30)&gt;0,INDEX(Nongli!$AJ$3:$AJ$26,MATCH(Q30,Nongli!$AK$3:$AK$26,0)),IF(Q31="","",IF(Q31=VLOOKUP(Q31,Nongli!$B$2:$C$2488,1),VLOOKUP(Q31,Nongli!$B$2:$C$2488,2,FALSE),VLOOKUP(Q31-VLOOKUP(Q31,Nongli!$B$2:$C$2488,1)+1,Nongli!$E$4:$F$33,2,FALSE))))</f>
        <v>初十</v>
      </c>
      <c r="R32" s="161" t="str">
        <f>IF(COUNTIF(Nongli!$AK$3:$AK$26,R30)&gt;0,INDEX(Nongli!$AJ$3:$AJ$26,MATCH(R30,Nongli!$AK$3:$AK$26,0)),IF(R31="","",IF(R31=VLOOKUP(R31,Nongli!$B$2:$C$2488,1),VLOOKUP(R31,Nongli!$B$2:$C$2488,2,FALSE),VLOOKUP(R31-VLOOKUP(R31,Nongli!$B$2:$C$2488,1)+1,Nongli!$E$4:$F$33,2,FALSE))))</f>
        <v>十一</v>
      </c>
      <c r="S32" s="134" t="str">
        <f>IF(COUNTIF(Nongli!$AK$3:$AK$26,S30)&gt;0,INDEX(Nongli!$AJ$3:$AJ$26,MATCH(S30,Nongli!$AK$3:$AK$26,0)),IF(S31="","",IF(S31=VLOOKUP(S31,Nongli!$B$2:$C$2488,1),VLOOKUP(S31,Nongli!$B$2:$C$2488,2,FALSE),VLOOKUP(S31-VLOOKUP(S31,Nongli!$B$2:$C$2488,1)+1,Nongli!$E$4:$F$33,2,FALSE))))</f>
        <v>十二</v>
      </c>
      <c r="T32" s="134" t="str">
        <f>IF(COUNTIF(Nongli!$AK$3:$AK$26,T30)&gt;0,INDEX(Nongli!$AJ$3:$AJ$26,MATCH(T30,Nongli!$AK$3:$AK$26,0)),IF(T31="","",IF(T31=VLOOKUP(T31,Nongli!$B$2:$C$2488,1),VLOOKUP(T31,Nongli!$B$2:$C$2488,2,FALSE),VLOOKUP(T31-VLOOKUP(T31,Nongli!$B$2:$C$2488,1)+1,Nongli!$E$4:$F$33,2,FALSE))))</f>
        <v>十三</v>
      </c>
      <c r="U32" s="134" t="str">
        <f>IF(COUNTIF(Nongli!$AK$3:$AK$26,U30)&gt;0,INDEX(Nongli!$AJ$3:$AJ$26,MATCH(U30,Nongli!$AK$3:$AK$26,0)),IF(U31="","",IF(U31=VLOOKUP(U31,Nongli!$B$2:$C$2488,1),VLOOKUP(U31,Nongli!$B$2:$C$2488,2,FALSE),VLOOKUP(U31-VLOOKUP(U31,Nongli!$B$2:$C$2488,1)+1,Nongli!$E$4:$F$33,2,FALSE))))</f>
        <v>十四</v>
      </c>
      <c r="V32" s="134" t="str">
        <f>IF(COUNTIF(Nongli!$AK$3:$AK$26,V30)&gt;0,INDEX(Nongli!$AJ$3:$AJ$26,MATCH(V30,Nongli!$AK$3:$AK$26,0)),IF(V31="","",IF(V31=VLOOKUP(V31,Nongli!$B$2:$C$2488,1),VLOOKUP(V31,Nongli!$B$2:$C$2488,2,FALSE),VLOOKUP(V31-VLOOKUP(V31,Nongli!$B$2:$C$2488,1)+1,Nongli!$E$4:$F$33,2,FALSE))))</f>
        <v>十五</v>
      </c>
      <c r="W32" s="134" t="str">
        <f>IF(COUNTIF(Nongli!$AK$3:$AK$26,W30)&gt;0,INDEX(Nongli!$AJ$3:$AJ$26,MATCH(W30,Nongli!$AK$3:$AK$26,0)),IF(W31="","",IF(W31=VLOOKUP(W31,Nongli!$B$2:$C$2488,1),VLOOKUP(W31,Nongli!$B$2:$C$2488,2,FALSE),VLOOKUP(W31-VLOOKUP(W31,Nongli!$B$2:$C$2488,1)+1,Nongli!$E$4:$F$33,2,FALSE))))</f>
        <v>十六</v>
      </c>
      <c r="X32" s="160" t="str">
        <f>IF(COUNTIF(Nongli!$AK$3:$AK$26,X30)&gt;0,INDEX(Nongli!$AJ$3:$AJ$26,MATCH(X30,Nongli!$AK$3:$AK$26,0)),IF(X31="","",IF(X31=VLOOKUP(X31,Nongli!$B$2:$C$2488,1),VLOOKUP(X31,Nongli!$B$2:$C$2488,2,FALSE),VLOOKUP(X31-VLOOKUP(X31,Nongli!$B$2:$C$2488,1)+1,Nongli!$E$4:$F$33,2,FALSE))))</f>
        <v>十七</v>
      </c>
      <c r="Y32" s="161" t="str">
        <f>IF(COUNTIF(Nongli!$AK$3:$AK$26,Y30)&gt;0,INDEX(Nongli!$AJ$3:$AJ$26,MATCH(Y30,Nongli!$AK$3:$AK$26,0)),IF(Y31="","",IF(Y31=VLOOKUP(Y31,Nongli!$B$2:$C$2488,1),VLOOKUP(Y31,Nongli!$B$2:$C$2488,2,FALSE),VLOOKUP(Y31-VLOOKUP(Y31,Nongli!$B$2:$C$2488,1)+1,Nongli!$E$4:$F$33,2,FALSE))))</f>
        <v>十八</v>
      </c>
      <c r="Z32" s="134" t="str">
        <f>IF(COUNTIF(Nongli!$AK$3:$AK$26,Z30)&gt;0,INDEX(Nongli!$AJ$3:$AJ$26,MATCH(Z30,Nongli!$AK$3:$AK$26,0)),IF(Z31="","",IF(Z31=VLOOKUP(Z31,Nongli!$B$2:$C$2488,1),VLOOKUP(Z31,Nongli!$B$2:$C$2488,2,FALSE),VLOOKUP(Z31-VLOOKUP(Z31,Nongli!$B$2:$C$2488,1)+1,Nongli!$E$4:$F$33,2,FALSE))))</f>
        <v>十九</v>
      </c>
      <c r="AA32" s="134" t="str">
        <f>IF(COUNTIF(Nongli!$AK$3:$AK$26,AA30)&gt;0,INDEX(Nongli!$AJ$3:$AJ$26,MATCH(AA30,Nongli!$AK$3:$AK$26,0)),IF(AA31="","",IF(AA31=VLOOKUP(AA31,Nongli!$B$2:$C$2488,1),VLOOKUP(AA31,Nongli!$B$2:$C$2488,2,FALSE),VLOOKUP(AA31-VLOOKUP(AA31,Nongli!$B$2:$C$2488,1)+1,Nongli!$E$4:$F$33,2,FALSE))))</f>
        <v>二十</v>
      </c>
      <c r="AB32" s="134" t="str">
        <f>IF(COUNTIF(Nongli!$AK$3:$AK$26,AB30)&gt;0,INDEX(Nongli!$AJ$3:$AJ$26,MATCH(AB30,Nongli!$AK$3:$AK$26,0)),IF(AB31="","",IF(AB31=VLOOKUP(AB31,Nongli!$B$2:$C$2488,1),VLOOKUP(AB31,Nongli!$B$2:$C$2488,2,FALSE),VLOOKUP(AB31-VLOOKUP(AB31,Nongli!$B$2:$C$2488,1)+1,Nongli!$E$4:$F$33,2,FALSE))))</f>
        <v>廿一</v>
      </c>
      <c r="AC32" s="134" t="str">
        <f>IF(COUNTIF(Nongli!$AK$3:$AK$26,AC30)&gt;0,INDEX(Nongli!$AJ$3:$AJ$26,MATCH(AC30,Nongli!$AK$3:$AK$26,0)),IF(AC31="","",IF(AC31=VLOOKUP(AC31,Nongli!$B$2:$C$2488,1),VLOOKUP(AC31,Nongli!$B$2:$C$2488,2,FALSE),VLOOKUP(AC31-VLOOKUP(AC31,Nongli!$B$2:$C$2488,1)+1,Nongli!$E$4:$F$33,2,FALSE))))</f>
        <v>廿二</v>
      </c>
      <c r="AD32" s="134" t="str">
        <f>IF(COUNTIF(Nongli!$AK$3:$AK$26,AD30)&gt;0,INDEX(Nongli!$AJ$3:$AJ$26,MATCH(AD30,Nongli!$AK$3:$AK$26,0)),IF(AD31="","",IF(AD31=VLOOKUP(AD31,Nongli!$B$2:$C$2488,1),VLOOKUP(AD31,Nongli!$B$2:$C$2488,2,FALSE),VLOOKUP(AD31-VLOOKUP(AD31,Nongli!$B$2:$C$2488,1)+1,Nongli!$E$4:$F$33,2,FALSE))))</f>
        <v>廿三</v>
      </c>
      <c r="AE32" s="160" t="str">
        <f>IF(COUNTIF(Nongli!$AK$3:$AK$26,AE30)&gt;0,INDEX(Nongli!$AJ$3:$AJ$26,MATCH(AE30,Nongli!$AK$3:$AK$26,0)),IF(AE31="","",IF(AE31=VLOOKUP(AE31,Nongli!$B$2:$C$2488,1),VLOOKUP(AE31,Nongli!$B$2:$C$2488,2,FALSE),VLOOKUP(AE31-VLOOKUP(AE31,Nongli!$B$2:$C$2488,1)+1,Nongli!$E$4:$F$33,2,FALSE))))</f>
        <v>廿四</v>
      </c>
      <c r="AF32" s="161" t="str">
        <f>IF(COUNTIF(Nongli!$AK$3:$AK$26,AF30)&gt;0,INDEX(Nongli!$AJ$3:$AJ$26,MATCH(AF30,Nongli!$AK$3:$AK$26,0)),IF(AF31="","",IF(AF31=VLOOKUP(AF31,Nongli!$B$2:$C$2488,1),VLOOKUP(AF31,Nongli!$B$2:$C$2488,2,FALSE),VLOOKUP(AF31-VLOOKUP(AF31,Nongli!$B$2:$C$2488,1)+1,Nongli!$E$4:$F$33,2,FALSE))))</f>
        <v>廿五</v>
      </c>
      <c r="AG32" s="134" t="str">
        <f>IF(COUNTIF(Nongli!$AK$3:$AK$26,AG30)&gt;0,INDEX(Nongli!$AJ$3:$AJ$26,MATCH(AG30,Nongli!$AK$3:$AK$26,0)),IF(AG31="","",IF(AG31=VLOOKUP(AG31,Nongli!$B$2:$C$2488,1),VLOOKUP(AG31,Nongli!$B$2:$C$2488,2,FALSE),VLOOKUP(AG31-VLOOKUP(AG31,Nongli!$B$2:$C$2488,1)+1,Nongli!$E$4:$F$33,2,FALSE))))</f>
        <v>廿六</v>
      </c>
      <c r="AH32" s="134" t="str">
        <f>IF(COUNTIF(Nongli!$AK$3:$AK$26,AH30)&gt;0,INDEX(Nongli!$AJ$3:$AJ$26,MATCH(AH30,Nongli!$AK$3:$AK$26,0)),IF(AH31="","",IF(AH31=VLOOKUP(AH31,Nongli!$B$2:$C$2488,1),VLOOKUP(AH31,Nongli!$B$2:$C$2488,2,FALSE),VLOOKUP(AH31-VLOOKUP(AH31,Nongli!$B$2:$C$2488,1)+1,Nongli!$E$4:$F$33,2,FALSE))))</f>
        <v>廿七</v>
      </c>
      <c r="AI32" s="134" t="str">
        <f>IF(COUNTIF(Nongli!$AK$3:$AK$26,AI30)&gt;0,INDEX(Nongli!$AJ$3:$AJ$26,MATCH(AI30,Nongli!$AK$3:$AK$26,0)),IF(AI31="","",IF(AI31=VLOOKUP(AI31,Nongli!$B$2:$C$2488,1),VLOOKUP(AI31,Nongli!$B$2:$C$2488,2,FALSE),VLOOKUP(AI31-VLOOKUP(AI31,Nongli!$B$2:$C$2488,1)+1,Nongli!$E$4:$F$33,2,FALSE))))</f>
        <v>廿八</v>
      </c>
      <c r="AJ32" s="134" t="str">
        <f>IF(COUNTIF(Nongli!$AK$3:$AK$26,AJ30)&gt;0,INDEX(Nongli!$AJ$3:$AJ$26,MATCH(AJ30,Nongli!$AK$3:$AK$26,0)),IF(AJ31="","",IF(AJ31=VLOOKUP(AJ31,Nongli!$B$2:$C$2488,1),VLOOKUP(AJ31,Nongli!$B$2:$C$2488,2,FALSE),VLOOKUP(AJ31-VLOOKUP(AJ31,Nongli!$B$2:$C$2488,1)+1,Nongli!$E$4:$F$33,2,FALSE))))</f>
        <v>廿九</v>
      </c>
      <c r="AK32" s="134" t="str">
        <f>IF(COUNTIF(Nongli!$AK$3:$AK$26,AK30)&gt;0,INDEX(Nongli!$AJ$3:$AJ$26,MATCH(AK30,Nongli!$AK$3:$AK$26,0)),IF(AK31="","",IF(AK31=VLOOKUP(AK31,Nongli!$B$2:$C$2488,1),VLOOKUP(AK31,Nongli!$B$2:$C$2488,2,FALSE),VLOOKUP(AK31-VLOOKUP(AK31,Nongli!$B$2:$C$2488,1)+1,Nongli!$E$4:$F$33,2,FALSE))))</f>
        <v>三十</v>
      </c>
      <c r="AL32" s="160" t="str">
        <f>IF(COUNTIF(Nongli!$AK$3:$AK$26,AL30)&gt;0,INDEX(Nongli!$AJ$3:$AJ$26,MATCH(AL30,Nongli!$AK$3:$AK$26,0)),IF(AL31="","",IF(AL31=VLOOKUP(AL31,Nongli!$B$2:$C$2488,1),VLOOKUP(AL31,Nongli!$B$2:$C$2488,2,FALSE),VLOOKUP(AL31-VLOOKUP(AL31,Nongli!$B$2:$C$2488,1)+1,Nongli!$E$4:$F$33,2,FALSE))))</f>
        <v>三月</v>
      </c>
      <c r="AM32" s="161" t="str">
        <f>IF(COUNTIF(Nongli!$AK$3:$AK$26,AM30)&gt;0,INDEX(Nongli!$AJ$3:$AJ$26,MATCH(AM30,Nongli!$AK$3:$AK$26,0)),IF(AM31="","",IF(AM31=VLOOKUP(AM31,Nongli!$B$2:$C$2488,1),VLOOKUP(AM31,Nongli!$B$2:$C$2488,2,FALSE),VLOOKUP(AM31-VLOOKUP(AM31,Nongli!$B$2:$C$2488,1)+1,Nongli!$E$4:$F$33,2,FALSE))))</f>
        <v/>
      </c>
      <c r="AN32" s="134" t="str">
        <f>IF(COUNTIF(Nongli!$AK$3:$AK$26,AN30)&gt;0,INDEX(Nongli!$AJ$3:$AJ$26,MATCH(AN30,Nongli!$AK$3:$AK$26,0)),IF(AN31="","",IF(AN31=VLOOKUP(AN31,Nongli!$B$2:$C$2488,1),VLOOKUP(AN31,Nongli!$B$2:$C$2488,2,FALSE),VLOOKUP(AN31-VLOOKUP(AN31,Nongli!$B$2:$C$2488,1)+1,Nongli!$E$4:$F$33,2,FALSE))))</f>
        <v/>
      </c>
    </row>
    <row r="33" spans="1:40" s="8" customFormat="1" ht="34.5" customHeight="1">
      <c r="C33" s="62"/>
      <c r="D33" s="118"/>
      <c r="E33" s="54"/>
      <c r="F33" s="54"/>
      <c r="G33" s="54"/>
      <c r="H33" s="54"/>
      <c r="I33" s="54"/>
      <c r="J33" s="111"/>
      <c r="K33" s="118"/>
      <c r="L33" s="54"/>
      <c r="M33" s="135"/>
      <c r="N33" s="135"/>
      <c r="O33" s="135"/>
      <c r="P33" s="147"/>
      <c r="Q33" s="148"/>
      <c r="R33" s="149"/>
      <c r="S33" s="147"/>
      <c r="T33" s="147"/>
      <c r="U33" s="147"/>
      <c r="V33" s="147"/>
      <c r="W33" s="147"/>
      <c r="X33" s="148"/>
      <c r="Y33" s="149"/>
      <c r="Z33" s="147"/>
      <c r="AA33" s="147"/>
      <c r="AB33" s="147"/>
      <c r="AC33" s="147"/>
      <c r="AD33" s="147"/>
      <c r="AE33" s="148"/>
      <c r="AF33" s="149"/>
      <c r="AG33" s="147"/>
      <c r="AH33" s="147"/>
      <c r="AI33" s="147"/>
      <c r="AJ33" s="147"/>
      <c r="AK33" s="147"/>
      <c r="AL33" s="148"/>
      <c r="AM33" s="149"/>
      <c r="AN33" s="147"/>
    </row>
    <row r="34" spans="1:40" s="57" customFormat="1" ht="32.450000000000003" hidden="1" customHeight="1">
      <c r="C34" s="61"/>
      <c r="D34" s="119">
        <f>DATE(YEAR($D$13),4,1)</f>
        <v>92</v>
      </c>
      <c r="E34" s="67"/>
      <c r="F34" s="67"/>
      <c r="G34" s="59"/>
      <c r="H34" s="68">
        <f>D34</f>
        <v>92</v>
      </c>
      <c r="I34" s="67"/>
      <c r="J34" s="112"/>
      <c r="K34" s="119"/>
      <c r="M34" s="136"/>
      <c r="N34" s="136"/>
      <c r="O34" s="136"/>
      <c r="P34" s="136"/>
      <c r="Q34" s="137"/>
      <c r="R34" s="138"/>
      <c r="S34" s="136"/>
      <c r="T34" s="136"/>
      <c r="U34" s="136"/>
      <c r="V34" s="136"/>
      <c r="W34" s="136"/>
      <c r="X34" s="137"/>
      <c r="Y34" s="138"/>
      <c r="Z34" s="136"/>
      <c r="AA34" s="136"/>
      <c r="AB34" s="136"/>
      <c r="AC34" s="136"/>
      <c r="AD34" s="136"/>
      <c r="AE34" s="137"/>
      <c r="AF34" s="138"/>
      <c r="AG34" s="136"/>
      <c r="AH34" s="136"/>
      <c r="AI34" s="136"/>
      <c r="AJ34" s="136"/>
      <c r="AK34" s="136"/>
      <c r="AL34" s="137"/>
      <c r="AM34" s="138"/>
      <c r="AN34" s="136"/>
    </row>
    <row r="35" spans="1:40" s="9" customFormat="1" ht="12.6" hidden="1" customHeight="1">
      <c r="C35" s="63"/>
      <c r="D35" s="120">
        <f>DATE(YEAR(D34),MONTH(D34)+1,0)</f>
        <v>121</v>
      </c>
      <c r="E35" s="48"/>
      <c r="F35" s="49"/>
      <c r="G35" s="96">
        <v>30</v>
      </c>
      <c r="H35" s="46"/>
      <c r="I35" s="49"/>
      <c r="J35" s="113"/>
      <c r="K35" s="120"/>
      <c r="M35" s="139"/>
      <c r="N35" s="139"/>
      <c r="O35" s="139"/>
      <c r="P35" s="150"/>
      <c r="Q35" s="151"/>
      <c r="R35" s="146"/>
      <c r="S35" s="150"/>
      <c r="T35" s="150"/>
      <c r="U35" s="150"/>
      <c r="V35" s="150"/>
      <c r="W35" s="150"/>
      <c r="X35" s="151"/>
      <c r="Y35" s="146"/>
      <c r="Z35" s="150"/>
      <c r="AA35" s="150"/>
      <c r="AB35" s="150"/>
      <c r="AC35" s="150"/>
      <c r="AD35" s="150"/>
      <c r="AE35" s="151"/>
      <c r="AF35" s="146"/>
      <c r="AG35" s="150"/>
      <c r="AH35" s="150"/>
      <c r="AI35" s="150"/>
      <c r="AJ35" s="150"/>
      <c r="AK35" s="150"/>
      <c r="AL35" s="151"/>
      <c r="AM35" s="146"/>
      <c r="AN35" s="150"/>
    </row>
    <row r="36" spans="1:40" s="57" customFormat="1" ht="32.450000000000003" hidden="1" customHeight="1">
      <c r="C36" s="61"/>
      <c r="D36" s="119">
        <v>1</v>
      </c>
      <c r="E36" s="64">
        <v>2</v>
      </c>
      <c r="F36" s="64">
        <v>3</v>
      </c>
      <c r="G36" s="64">
        <v>4</v>
      </c>
      <c r="H36" s="64">
        <v>5</v>
      </c>
      <c r="I36" s="64">
        <v>6</v>
      </c>
      <c r="J36" s="114">
        <v>7</v>
      </c>
      <c r="K36" s="119"/>
      <c r="M36" s="136"/>
      <c r="N36" s="136"/>
      <c r="O36" s="136"/>
      <c r="P36" s="136"/>
      <c r="Q36" s="152"/>
      <c r="R36" s="138"/>
      <c r="S36" s="136"/>
      <c r="T36" s="136"/>
      <c r="U36" s="136"/>
      <c r="V36" s="136"/>
      <c r="W36" s="136"/>
      <c r="X36" s="152"/>
      <c r="Y36" s="138"/>
      <c r="Z36" s="136"/>
      <c r="AA36" s="136"/>
      <c r="AB36" s="136"/>
      <c r="AC36" s="136"/>
      <c r="AD36" s="136"/>
      <c r="AE36" s="152"/>
      <c r="AF36" s="138"/>
      <c r="AG36" s="136"/>
      <c r="AH36" s="136"/>
      <c r="AI36" s="136"/>
      <c r="AJ36" s="136"/>
      <c r="AK36" s="136"/>
      <c r="AL36" s="152"/>
      <c r="AM36" s="138"/>
      <c r="AN36" s="136"/>
    </row>
    <row r="37" spans="1:40" s="9" customFormat="1" ht="12.6" hidden="1" customHeight="1">
      <c r="C37" s="63" t="str">
        <f>IF(C36="","",IF(C36=VLOOKUP(C36,Nongli!$B$2:$C$2488,1),VLOOKUP(C36,Nongli!$B$2:$C$2488,2,FALSE),VLOOKUP(C36-VLOOKUP(C36,Nongli!$B$2:$C$2488,1)+1,Nongli!$E$4:$F$33,2,FALSE)))</f>
        <v/>
      </c>
      <c r="D37" s="120">
        <f>IF(LEN(D38)&gt;0,DATE(2021,MONTH($A38),DAY(D38))+90,"")</f>
        <v>44287</v>
      </c>
      <c r="E37" s="120">
        <f t="shared" ref="E37:AN37" si="51">IF(LEN(E38)&gt;0,DATE(2021,MONTH($A38),DAY(E38))+90,"")</f>
        <v>44288</v>
      </c>
      <c r="F37" s="120">
        <f t="shared" si="51"/>
        <v>44289</v>
      </c>
      <c r="G37" s="120">
        <f t="shared" si="51"/>
        <v>44290</v>
      </c>
      <c r="H37" s="120">
        <f t="shared" si="51"/>
        <v>44291</v>
      </c>
      <c r="I37" s="120">
        <f t="shared" si="51"/>
        <v>44292</v>
      </c>
      <c r="J37" s="120">
        <f t="shared" si="51"/>
        <v>44293</v>
      </c>
      <c r="K37" s="120">
        <f t="shared" si="51"/>
        <v>44294</v>
      </c>
      <c r="L37" s="120">
        <f t="shared" si="51"/>
        <v>44295</v>
      </c>
      <c r="M37" s="130">
        <f t="shared" si="51"/>
        <v>44296</v>
      </c>
      <c r="N37" s="130">
        <f t="shared" si="51"/>
        <v>44297</v>
      </c>
      <c r="O37" s="130">
        <f t="shared" si="51"/>
        <v>44298</v>
      </c>
      <c r="P37" s="146">
        <f t="shared" si="51"/>
        <v>44299</v>
      </c>
      <c r="Q37" s="146">
        <f t="shared" si="51"/>
        <v>44300</v>
      </c>
      <c r="R37" s="146">
        <f t="shared" si="51"/>
        <v>44301</v>
      </c>
      <c r="S37" s="146">
        <f t="shared" si="51"/>
        <v>44302</v>
      </c>
      <c r="T37" s="146">
        <f t="shared" si="51"/>
        <v>44303</v>
      </c>
      <c r="U37" s="146">
        <f t="shared" si="51"/>
        <v>44304</v>
      </c>
      <c r="V37" s="146">
        <f t="shared" si="51"/>
        <v>44305</v>
      </c>
      <c r="W37" s="146">
        <f t="shared" si="51"/>
        <v>44306</v>
      </c>
      <c r="X37" s="146">
        <f t="shared" si="51"/>
        <v>44307</v>
      </c>
      <c r="Y37" s="146">
        <f t="shared" si="51"/>
        <v>44308</v>
      </c>
      <c r="Z37" s="146">
        <f t="shared" si="51"/>
        <v>44309</v>
      </c>
      <c r="AA37" s="146">
        <f t="shared" si="51"/>
        <v>44310</v>
      </c>
      <c r="AB37" s="146">
        <f t="shared" si="51"/>
        <v>44311</v>
      </c>
      <c r="AC37" s="146">
        <f t="shared" si="51"/>
        <v>44312</v>
      </c>
      <c r="AD37" s="146">
        <f t="shared" si="51"/>
        <v>44313</v>
      </c>
      <c r="AE37" s="146">
        <f t="shared" si="51"/>
        <v>44314</v>
      </c>
      <c r="AF37" s="146">
        <f t="shared" si="51"/>
        <v>44315</v>
      </c>
      <c r="AG37" s="146">
        <f t="shared" si="51"/>
        <v>44316</v>
      </c>
      <c r="AH37" s="146" t="str">
        <f t="shared" si="51"/>
        <v/>
      </c>
      <c r="AI37" s="146" t="str">
        <f t="shared" si="51"/>
        <v/>
      </c>
      <c r="AJ37" s="146" t="str">
        <f t="shared" si="51"/>
        <v/>
      </c>
      <c r="AK37" s="146" t="str">
        <f t="shared" si="51"/>
        <v/>
      </c>
      <c r="AL37" s="146" t="str">
        <f t="shared" si="51"/>
        <v/>
      </c>
      <c r="AM37" s="146" t="str">
        <f t="shared" si="51"/>
        <v/>
      </c>
      <c r="AN37" s="146" t="str">
        <f t="shared" si="51"/>
        <v/>
      </c>
    </row>
    <row r="38" spans="1:40" s="57" customFormat="1" ht="32.450000000000003" customHeight="1">
      <c r="A38" s="57">
        <f>A31+1</f>
        <v>4</v>
      </c>
      <c r="C38" s="61" t="s">
        <v>296</v>
      </c>
      <c r="D38" s="116">
        <f>IF(WEEKDAY(D34)&gt;D36,"",D34+D36-WEEKDAY(D34))</f>
        <v>92</v>
      </c>
      <c r="E38" s="53">
        <f>IF(WEEKDAY(D34)&gt;E36,"",D34+E36-WEEKDAY(D34))</f>
        <v>93</v>
      </c>
      <c r="F38" s="53">
        <f>IF(WEEKDAY(D34)&gt;F36,"",D34+F36-WEEKDAY(D34))</f>
        <v>94</v>
      </c>
      <c r="G38" s="53">
        <f>IF(WEEKDAY(D34)&gt;G36,"",D34+G36-WEEKDAY(D34))</f>
        <v>95</v>
      </c>
      <c r="H38" s="53">
        <f>IF(WEEKDAY(D34)&gt;H36,"",D34+H36-WEEKDAY(D34))</f>
        <v>96</v>
      </c>
      <c r="I38" s="53">
        <f>IF(WEEKDAY(D34)&gt;I36,"",D34+I36-WEEKDAY(D34))</f>
        <v>97</v>
      </c>
      <c r="J38" s="110">
        <f>IF(WEEKDAY(D34)&gt;J36,"",D34+J36-WEEKDAY(D34))</f>
        <v>98</v>
      </c>
      <c r="K38" s="116">
        <f t="shared" ref="K38:AE38" si="52">J38+1</f>
        <v>99</v>
      </c>
      <c r="L38" s="53">
        <f t="shared" si="52"/>
        <v>100</v>
      </c>
      <c r="M38" s="131">
        <f t="shared" si="52"/>
        <v>101</v>
      </c>
      <c r="N38" s="131">
        <f t="shared" si="52"/>
        <v>102</v>
      </c>
      <c r="O38" s="131">
        <f t="shared" si="52"/>
        <v>103</v>
      </c>
      <c r="P38" s="131">
        <f t="shared" si="52"/>
        <v>104</v>
      </c>
      <c r="Q38" s="132">
        <f t="shared" si="52"/>
        <v>105</v>
      </c>
      <c r="R38" s="133">
        <f t="shared" si="52"/>
        <v>106</v>
      </c>
      <c r="S38" s="131">
        <f t="shared" si="52"/>
        <v>107</v>
      </c>
      <c r="T38" s="131">
        <f t="shared" si="52"/>
        <v>108</v>
      </c>
      <c r="U38" s="131">
        <f t="shared" si="52"/>
        <v>109</v>
      </c>
      <c r="V38" s="131">
        <f t="shared" si="52"/>
        <v>110</v>
      </c>
      <c r="W38" s="131">
        <f t="shared" si="52"/>
        <v>111</v>
      </c>
      <c r="X38" s="132">
        <f t="shared" si="52"/>
        <v>112</v>
      </c>
      <c r="Y38" s="133">
        <f t="shared" si="52"/>
        <v>113</v>
      </c>
      <c r="Z38" s="131">
        <f t="shared" si="52"/>
        <v>114</v>
      </c>
      <c r="AA38" s="131">
        <f t="shared" si="52"/>
        <v>115</v>
      </c>
      <c r="AB38" s="131">
        <f t="shared" si="52"/>
        <v>116</v>
      </c>
      <c r="AC38" s="131">
        <f t="shared" si="52"/>
        <v>117</v>
      </c>
      <c r="AD38" s="131">
        <f t="shared" si="52"/>
        <v>118</v>
      </c>
      <c r="AE38" s="132">
        <f t="shared" si="52"/>
        <v>119</v>
      </c>
      <c r="AF38" s="133">
        <f>IF(Y38+7&gt;D35,"",Y38+7)</f>
        <v>120</v>
      </c>
      <c r="AG38" s="131">
        <f t="shared" ref="AG38" si="53">IF(Z38+7&gt;$D35,"",Z38+7)</f>
        <v>121</v>
      </c>
      <c r="AH38" s="131" t="str">
        <f t="shared" ref="AH38" si="54">IF(AA38+7&gt;$D35,"",AA38+7)</f>
        <v/>
      </c>
      <c r="AI38" s="131" t="str">
        <f t="shared" ref="AI38" si="55">IF(AB38+7&gt;$D35,"",AB38+7)</f>
        <v/>
      </c>
      <c r="AJ38" s="131" t="str">
        <f t="shared" ref="AJ38" si="56">IF(AC38+7&gt;$D35,"",AC38+7)</f>
        <v/>
      </c>
      <c r="AK38" s="131" t="str">
        <f t="shared" ref="AK38" si="57">IF(AD38+7&gt;$D35,"",AD38+7)</f>
        <v/>
      </c>
      <c r="AL38" s="132" t="str">
        <f t="shared" ref="AL38" si="58">IF(AE38+7&gt;$D35,"",AE38+7)</f>
        <v/>
      </c>
      <c r="AM38" s="133" t="str">
        <f t="shared" ref="AM38:AN38" si="59">IF(AF38+7&gt;$D35,"",AF38+7)</f>
        <v/>
      </c>
      <c r="AN38" s="131" t="str">
        <f t="shared" si="59"/>
        <v/>
      </c>
    </row>
    <row r="39" spans="1:40" s="9" customFormat="1" ht="14.45" customHeight="1">
      <c r="C39" s="63"/>
      <c r="D39" s="117" t="str">
        <f>IF(COUNTIF(Nongli!$AK$3:$AK$26,D37)&gt;0,INDEX(Nongli!$AJ$3:$AJ$26,MATCH(D37,Nongli!$AK$3:$AK$26,0)),IF(D38="","",IF(D38=VLOOKUP(D38,Nongli!$B$2:$C$2488,1),VLOOKUP(D38,Nongli!$B$2:$C$2488,2,FALSE),VLOOKUP(D38-VLOOKUP(D38,Nongli!$B$2:$C$2488,1)+1,Nongli!$E$4:$F$33,2,FALSE))))</f>
        <v>初二</v>
      </c>
      <c r="E39" s="108" t="str">
        <f>IF(COUNTIF(Nongli!$AK$3:$AK$26,E37)&gt;0,INDEX(Nongli!$AJ$3:$AJ$26,MATCH(E37,Nongli!$AK$3:$AK$26,0)),IF(E38="","",IF(E38=VLOOKUP(E38,Nongli!$B$2:$C$2488,1),VLOOKUP(E38,Nongli!$B$2:$C$2488,2,FALSE),VLOOKUP(E38-VLOOKUP(E38,Nongli!$B$2:$C$2488,1)+1,Nongli!$E$4:$F$33,2,FALSE))))</f>
        <v>初三</v>
      </c>
      <c r="F39" s="108" t="str">
        <f>IF(COUNTIF(Nongli!$AK$3:$AK$26,F37)&gt;0,INDEX(Nongli!$AJ$3:$AJ$26,MATCH(F37,Nongli!$AK$3:$AK$26,0)),IF(F38="","",IF(F38=VLOOKUP(F38,Nongli!$B$2:$C$2488,1),VLOOKUP(F38,Nongli!$B$2:$C$2488,2,FALSE),VLOOKUP(F38-VLOOKUP(F38,Nongli!$B$2:$C$2488,1)+1,Nongli!$E$4:$F$33,2,FALSE))))</f>
        <v>初四</v>
      </c>
      <c r="G39" s="108" t="str">
        <f>IF(COUNTIF(Nongli!$AK$3:$AK$26,G37)&gt;0,INDEX(Nongli!$AJ$3:$AJ$26,MATCH(G37,Nongli!$AK$3:$AK$26,0)),IF(G38="","",IF(G38=VLOOKUP(G38,Nongli!$B$2:$C$2488,1),VLOOKUP(G38,Nongli!$B$2:$C$2488,2,FALSE),VLOOKUP(G38-VLOOKUP(G38,Nongli!$B$2:$C$2488,1)+1,Nongli!$E$4:$F$33,2,FALSE))))</f>
        <v>初五</v>
      </c>
      <c r="H39" s="108" t="str">
        <f>IF(COUNTIF(Nongli!$AK$3:$AK$26,H37)&gt;0,INDEX(Nongli!$AJ$3:$AJ$26,MATCH(H37,Nongli!$AK$3:$AK$26,0)),IF(H38="","",IF(H38=VLOOKUP(H38,Nongli!$B$2:$C$2488,1),VLOOKUP(H38,Nongli!$B$2:$C$2488,2,FALSE),VLOOKUP(H38-VLOOKUP(H38,Nongli!$B$2:$C$2488,1)+1,Nongli!$E$4:$F$33,2,FALSE))))</f>
        <v>初六</v>
      </c>
      <c r="I39" s="108" t="str">
        <f>IF(COUNTIF(Nongli!$AK$3:$AK$26,I37)&gt;0,INDEX(Nongli!$AJ$3:$AJ$26,MATCH(I37,Nongli!$AK$3:$AK$26,0)),IF(I38="","",IF(I38=VLOOKUP(I38,Nongli!$B$2:$C$2488,1),VLOOKUP(I38,Nongli!$B$2:$C$2488,2,FALSE),VLOOKUP(I38-VLOOKUP(I38,Nongli!$B$2:$C$2488,1)+1,Nongli!$E$4:$F$33,2,FALSE))))</f>
        <v>初七</v>
      </c>
      <c r="J39" s="109" t="str">
        <f>IF(COUNTIF(Nongli!$AK$3:$AK$26,J37)&gt;0,INDEX(Nongli!$AJ$3:$AJ$26,MATCH(J37,Nongli!$AK$3:$AK$26,0)),IF(J38="","",IF(J38=VLOOKUP(J38,Nongli!$B$2:$C$2488,1),VLOOKUP(J38,Nongli!$B$2:$C$2488,2,FALSE),VLOOKUP(J38-VLOOKUP(J38,Nongli!$B$2:$C$2488,1)+1,Nongli!$E$4:$F$33,2,FALSE))))</f>
        <v>初八</v>
      </c>
      <c r="K39" s="117" t="str">
        <f>IF(COUNTIF(Nongli!$AK$3:$AK$26,K37)&gt;0,INDEX(Nongli!$AJ$3:$AJ$26,MATCH(K37,Nongli!$AK$3:$AK$26,0)),IF(K38="","",IF(K38=VLOOKUP(K38,Nongli!$B$2:$C$2488,1),VLOOKUP(K38,Nongli!$B$2:$C$2488,2,FALSE),VLOOKUP(K38-VLOOKUP(K38,Nongli!$B$2:$C$2488,1)+1,Nongli!$E$4:$F$33,2,FALSE))))</f>
        <v>初九</v>
      </c>
      <c r="L39" s="108" t="str">
        <f>IF(COUNTIF(Nongli!$AK$3:$AK$26,L37)&gt;0,INDEX(Nongli!$AJ$3:$AJ$26,MATCH(L37,Nongli!$AK$3:$AK$26,0)),IF(L38="","",IF(L38=VLOOKUP(L38,Nongli!$B$2:$C$2488,1),VLOOKUP(L38,Nongli!$B$2:$C$2488,2,FALSE),VLOOKUP(L38-VLOOKUP(L38,Nongli!$B$2:$C$2488,1)+1,Nongli!$E$4:$F$33,2,FALSE))))</f>
        <v>初十</v>
      </c>
      <c r="M39" s="134" t="str">
        <f>IF(COUNTIF(Nongli!$AK$3:$AK$26,M37)&gt;0,INDEX(Nongli!$AJ$3:$AJ$26,MATCH(M37,Nongli!$AK$3:$AK$26,0)),IF(M38="","",IF(M38=VLOOKUP(M38,Nongli!$B$2:$C$2488,1),VLOOKUP(M38,Nongli!$B$2:$C$2488,2,FALSE),VLOOKUP(M38-VLOOKUP(M38,Nongli!$B$2:$C$2488,1)+1,Nongli!$E$4:$F$33,2,FALSE))))</f>
        <v>十一</v>
      </c>
      <c r="N39" s="134" t="str">
        <f>IF(COUNTIF(Nongli!$AK$3:$AK$26,N37)&gt;0,INDEX(Nongli!$AJ$3:$AJ$26,MATCH(N37,Nongli!$AK$3:$AK$26,0)),IF(N38="","",IF(N38=VLOOKUP(N38,Nongli!$B$2:$C$2488,1),VLOOKUP(N38,Nongli!$B$2:$C$2488,2,FALSE),VLOOKUP(N38-VLOOKUP(N38,Nongli!$B$2:$C$2488,1)+1,Nongli!$E$4:$F$33,2,FALSE))))</f>
        <v>十二</v>
      </c>
      <c r="O39" s="134" t="str">
        <f>IF(COUNTIF(Nongli!$AK$3:$AK$26,O37)&gt;0,INDEX(Nongli!$AJ$3:$AJ$26,MATCH(O37,Nongli!$AK$3:$AK$26,0)),IF(O38="","",IF(O38=VLOOKUP(O38,Nongli!$B$2:$C$2488,1),VLOOKUP(O38,Nongli!$B$2:$C$2488,2,FALSE),VLOOKUP(O38-VLOOKUP(O38,Nongli!$B$2:$C$2488,1)+1,Nongli!$E$4:$F$33,2,FALSE))))</f>
        <v>十三</v>
      </c>
      <c r="P39" s="134" t="str">
        <f>IF(COUNTIF(Nongli!$AK$3:$AK$26,P37)&gt;0,INDEX(Nongli!$AJ$3:$AJ$26,MATCH(P37,Nongli!$AK$3:$AK$26,0)),IF(P38="","",IF(P38=VLOOKUP(P38,Nongli!$B$2:$C$2488,1),VLOOKUP(P38,Nongli!$B$2:$C$2488,2,FALSE),VLOOKUP(P38-VLOOKUP(P38,Nongli!$B$2:$C$2488,1)+1,Nongli!$E$4:$F$33,2,FALSE))))</f>
        <v>十四</v>
      </c>
      <c r="Q39" s="160" t="str">
        <f>IF(COUNTIF(Nongli!$AK$3:$AK$26,Q37)&gt;0,INDEX(Nongli!$AJ$3:$AJ$26,MATCH(Q37,Nongli!$AK$3:$AK$26,0)),IF(Q38="","",IF(Q38=VLOOKUP(Q38,Nongli!$B$2:$C$2488,1),VLOOKUP(Q38,Nongli!$B$2:$C$2488,2,FALSE),VLOOKUP(Q38-VLOOKUP(Q38,Nongli!$B$2:$C$2488,1)+1,Nongli!$E$4:$F$33,2,FALSE))))</f>
        <v>十五</v>
      </c>
      <c r="R39" s="161" t="str">
        <f>IF(COUNTIF(Nongli!$AK$3:$AK$26,R37)&gt;0,INDEX(Nongli!$AJ$3:$AJ$26,MATCH(R37,Nongli!$AK$3:$AK$26,0)),IF(R38="","",IF(R38=VLOOKUP(R38,Nongli!$B$2:$C$2488,1),VLOOKUP(R38,Nongli!$B$2:$C$2488,2,FALSE),VLOOKUP(R38-VLOOKUP(R38,Nongli!$B$2:$C$2488,1)+1,Nongli!$E$4:$F$33,2,FALSE))))</f>
        <v>十六</v>
      </c>
      <c r="S39" s="134" t="str">
        <f>IF(COUNTIF(Nongli!$AK$3:$AK$26,S37)&gt;0,INDEX(Nongli!$AJ$3:$AJ$26,MATCH(S37,Nongli!$AK$3:$AK$26,0)),IF(S38="","",IF(S38=VLOOKUP(S38,Nongli!$B$2:$C$2488,1),VLOOKUP(S38,Nongli!$B$2:$C$2488,2,FALSE),VLOOKUP(S38-VLOOKUP(S38,Nongli!$B$2:$C$2488,1)+1,Nongli!$E$4:$F$33,2,FALSE))))</f>
        <v>十七</v>
      </c>
      <c r="T39" s="134" t="str">
        <f>IF(COUNTIF(Nongli!$AK$3:$AK$26,T37)&gt;0,INDEX(Nongli!$AJ$3:$AJ$26,MATCH(T37,Nongli!$AK$3:$AK$26,0)),IF(T38="","",IF(T38=VLOOKUP(T38,Nongli!$B$2:$C$2488,1),VLOOKUP(T38,Nongli!$B$2:$C$2488,2,FALSE),VLOOKUP(T38-VLOOKUP(T38,Nongli!$B$2:$C$2488,1)+1,Nongli!$E$4:$F$33,2,FALSE))))</f>
        <v>十八</v>
      </c>
      <c r="U39" s="134" t="str">
        <f>IF(COUNTIF(Nongli!$AK$3:$AK$26,U37)&gt;0,INDEX(Nongli!$AJ$3:$AJ$26,MATCH(U37,Nongli!$AK$3:$AK$26,0)),IF(U38="","",IF(U38=VLOOKUP(U38,Nongli!$B$2:$C$2488,1),VLOOKUP(U38,Nongli!$B$2:$C$2488,2,FALSE),VLOOKUP(U38-VLOOKUP(U38,Nongli!$B$2:$C$2488,1)+1,Nongli!$E$4:$F$33,2,FALSE))))</f>
        <v>十九</v>
      </c>
      <c r="V39" s="134" t="str">
        <f>IF(COUNTIF(Nongli!$AK$3:$AK$26,V37)&gt;0,INDEX(Nongli!$AJ$3:$AJ$26,MATCH(V37,Nongli!$AK$3:$AK$26,0)),IF(V38="","",IF(V38=VLOOKUP(V38,Nongli!$B$2:$C$2488,1),VLOOKUP(V38,Nongli!$B$2:$C$2488,2,FALSE),VLOOKUP(V38-VLOOKUP(V38,Nongli!$B$2:$C$2488,1)+1,Nongli!$E$4:$F$33,2,FALSE))))</f>
        <v>二十</v>
      </c>
      <c r="W39" s="134" t="str">
        <f>IF(COUNTIF(Nongli!$AK$3:$AK$26,W37)&gt;0,INDEX(Nongli!$AJ$3:$AJ$26,MATCH(W37,Nongli!$AK$3:$AK$26,0)),IF(W38="","",IF(W38=VLOOKUP(W38,Nongli!$B$2:$C$2488,1),VLOOKUP(W38,Nongli!$B$2:$C$2488,2,FALSE),VLOOKUP(W38-VLOOKUP(W38,Nongli!$B$2:$C$2488,1)+1,Nongli!$E$4:$F$33,2,FALSE))))</f>
        <v>廿一</v>
      </c>
      <c r="X39" s="160" t="str">
        <f>IF(COUNTIF(Nongli!$AK$3:$AK$26,X37)&gt;0,INDEX(Nongli!$AJ$3:$AJ$26,MATCH(X37,Nongli!$AK$3:$AK$26,0)),IF(X38="","",IF(X38=VLOOKUP(X38,Nongli!$B$2:$C$2488,1),VLOOKUP(X38,Nongli!$B$2:$C$2488,2,FALSE),VLOOKUP(X38-VLOOKUP(X38,Nongli!$B$2:$C$2488,1)+1,Nongli!$E$4:$F$33,2,FALSE))))</f>
        <v>廿二</v>
      </c>
      <c r="Y39" s="161" t="str">
        <f>IF(COUNTIF(Nongli!$AK$3:$AK$26,Y37)&gt;0,INDEX(Nongli!$AJ$3:$AJ$26,MATCH(Y37,Nongli!$AK$3:$AK$26,0)),IF(Y38="","",IF(Y38=VLOOKUP(Y38,Nongli!$B$2:$C$2488,1),VLOOKUP(Y38,Nongli!$B$2:$C$2488,2,FALSE),VLOOKUP(Y38-VLOOKUP(Y38,Nongli!$B$2:$C$2488,1)+1,Nongli!$E$4:$F$33,2,FALSE))))</f>
        <v>廿三</v>
      </c>
      <c r="Z39" s="134" t="str">
        <f>IF(COUNTIF(Nongli!$AK$3:$AK$26,Z37)&gt;0,INDEX(Nongli!$AJ$3:$AJ$26,MATCH(Z37,Nongli!$AK$3:$AK$26,0)),IF(Z38="","",IF(Z38=VLOOKUP(Z38,Nongli!$B$2:$C$2488,1),VLOOKUP(Z38,Nongli!$B$2:$C$2488,2,FALSE),VLOOKUP(Z38-VLOOKUP(Z38,Nongli!$B$2:$C$2488,1)+1,Nongli!$E$4:$F$33,2,FALSE))))</f>
        <v>廿四</v>
      </c>
      <c r="AA39" s="134" t="str">
        <f>IF(COUNTIF(Nongli!$AK$3:$AK$26,AA37)&gt;0,INDEX(Nongli!$AJ$3:$AJ$26,MATCH(AA37,Nongli!$AK$3:$AK$26,0)),IF(AA38="","",IF(AA38=VLOOKUP(AA38,Nongli!$B$2:$C$2488,1),VLOOKUP(AA38,Nongli!$B$2:$C$2488,2,FALSE),VLOOKUP(AA38-VLOOKUP(AA38,Nongli!$B$2:$C$2488,1)+1,Nongli!$E$4:$F$33,2,FALSE))))</f>
        <v>廿五</v>
      </c>
      <c r="AB39" s="134" t="str">
        <f>IF(COUNTIF(Nongli!$AK$3:$AK$26,AB37)&gt;0,INDEX(Nongli!$AJ$3:$AJ$26,MATCH(AB37,Nongli!$AK$3:$AK$26,0)),IF(AB38="","",IF(AB38=VLOOKUP(AB38,Nongli!$B$2:$C$2488,1),VLOOKUP(AB38,Nongli!$B$2:$C$2488,2,FALSE),VLOOKUP(AB38-VLOOKUP(AB38,Nongli!$B$2:$C$2488,1)+1,Nongli!$E$4:$F$33,2,FALSE))))</f>
        <v>廿六</v>
      </c>
      <c r="AC39" s="134" t="str">
        <f>IF(COUNTIF(Nongli!$AK$3:$AK$26,AC37)&gt;0,INDEX(Nongli!$AJ$3:$AJ$26,MATCH(AC37,Nongli!$AK$3:$AK$26,0)),IF(AC38="","",IF(AC38=VLOOKUP(AC38,Nongli!$B$2:$C$2488,1),VLOOKUP(AC38,Nongli!$B$2:$C$2488,2,FALSE),VLOOKUP(AC38-VLOOKUP(AC38,Nongli!$B$2:$C$2488,1)+1,Nongli!$E$4:$F$33,2,FALSE))))</f>
        <v>廿七</v>
      </c>
      <c r="AD39" s="134" t="str">
        <f>IF(COUNTIF(Nongli!$AK$3:$AK$26,AD37)&gt;0,INDEX(Nongli!$AJ$3:$AJ$26,MATCH(AD37,Nongli!$AK$3:$AK$26,0)),IF(AD38="","",IF(AD38=VLOOKUP(AD38,Nongli!$B$2:$C$2488,1),VLOOKUP(AD38,Nongli!$B$2:$C$2488,2,FALSE),VLOOKUP(AD38-VLOOKUP(AD38,Nongli!$B$2:$C$2488,1)+1,Nongli!$E$4:$F$33,2,FALSE))))</f>
        <v>廿八</v>
      </c>
      <c r="AE39" s="160" t="str">
        <f>IF(COUNTIF(Nongli!$AK$3:$AK$26,AE37)&gt;0,INDEX(Nongli!$AJ$3:$AJ$26,MATCH(AE37,Nongli!$AK$3:$AK$26,0)),IF(AE38="","",IF(AE38=VLOOKUP(AE38,Nongli!$B$2:$C$2488,1),VLOOKUP(AE38,Nongli!$B$2:$C$2488,2,FALSE),VLOOKUP(AE38-VLOOKUP(AE38,Nongli!$B$2:$C$2488,1)+1,Nongli!$E$4:$F$33,2,FALSE))))</f>
        <v>廿九</v>
      </c>
      <c r="AF39" s="161" t="str">
        <f>IF(COUNTIF(Nongli!$AK$3:$AK$26,AF37)&gt;0,INDEX(Nongli!$AJ$3:$AJ$26,MATCH(AF37,Nongli!$AK$3:$AK$26,0)),IF(AF38="","",IF(AF38=VLOOKUP(AF38,Nongli!$B$2:$C$2488,1),VLOOKUP(AF38,Nongli!$B$2:$C$2488,2,FALSE),VLOOKUP(AF38-VLOOKUP(AF38,Nongli!$B$2:$C$2488,1)+1,Nongli!$E$4:$F$33,2,FALSE))))</f>
        <v>四月</v>
      </c>
      <c r="AG39" s="134" t="str">
        <f>IF(COUNTIF(Nongli!$AK$3:$AK$26,AG37)&gt;0,INDEX(Nongli!$AJ$3:$AJ$26,MATCH(AG37,Nongli!$AK$3:$AK$26,0)),IF(AG38="","",IF(AG38=VLOOKUP(AG38,Nongli!$B$2:$C$2488,1),VLOOKUP(AG38,Nongli!$B$2:$C$2488,2,FALSE),VLOOKUP(AG38-VLOOKUP(AG38,Nongli!$B$2:$C$2488,1)+1,Nongli!$E$4:$F$33,2,FALSE))))</f>
        <v>初二</v>
      </c>
      <c r="AH39" s="134" t="str">
        <f>IF(COUNTIF(Nongli!$AK$3:$AK$26,AH37)&gt;0,INDEX(Nongli!$AJ$3:$AJ$26,MATCH(AH37,Nongli!$AK$3:$AK$26,0)),IF(AH38="","",IF(AH38=VLOOKUP(AH38,Nongli!$B$2:$C$2488,1),VLOOKUP(AH38,Nongli!$B$2:$C$2488,2,FALSE),VLOOKUP(AH38-VLOOKUP(AH38,Nongli!$B$2:$C$2488,1)+1,Nongli!$E$4:$F$33,2,FALSE))))</f>
        <v/>
      </c>
      <c r="AI39" s="134" t="str">
        <f>IF(COUNTIF(Nongli!$AK$3:$AK$26,AI37)&gt;0,INDEX(Nongli!$AJ$3:$AJ$26,MATCH(AI37,Nongli!$AK$3:$AK$26,0)),IF(AI38="","",IF(AI38=VLOOKUP(AI38,Nongli!$B$2:$C$2488,1),VLOOKUP(AI38,Nongli!$B$2:$C$2488,2,FALSE),VLOOKUP(AI38-VLOOKUP(AI38,Nongli!$B$2:$C$2488,1)+1,Nongli!$E$4:$F$33,2,FALSE))))</f>
        <v/>
      </c>
      <c r="AJ39" s="134" t="str">
        <f>IF(COUNTIF(Nongli!$AK$3:$AK$26,AJ37)&gt;0,INDEX(Nongli!$AJ$3:$AJ$26,MATCH(AJ37,Nongli!$AK$3:$AK$26,0)),IF(AJ38="","",IF(AJ38=VLOOKUP(AJ38,Nongli!$B$2:$C$2488,1),VLOOKUP(AJ38,Nongli!$B$2:$C$2488,2,FALSE),VLOOKUP(AJ38-VLOOKUP(AJ38,Nongli!$B$2:$C$2488,1)+1,Nongli!$E$4:$F$33,2,FALSE))))</f>
        <v/>
      </c>
      <c r="AK39" s="134" t="str">
        <f>IF(COUNTIF(Nongli!$AK$3:$AK$26,AK37)&gt;0,INDEX(Nongli!$AJ$3:$AJ$26,MATCH(AK37,Nongli!$AK$3:$AK$26,0)),IF(AK38="","",IF(AK38=VLOOKUP(AK38,Nongli!$B$2:$C$2488,1),VLOOKUP(AK38,Nongli!$B$2:$C$2488,2,FALSE),VLOOKUP(AK38-VLOOKUP(AK38,Nongli!$B$2:$C$2488,1)+1,Nongli!$E$4:$F$33,2,FALSE))))</f>
        <v/>
      </c>
      <c r="AL39" s="160" t="str">
        <f>IF(COUNTIF(Nongli!$AK$3:$AK$26,AL37)&gt;0,INDEX(Nongli!$AJ$3:$AJ$26,MATCH(AL37,Nongli!$AK$3:$AK$26,0)),IF(AL38="","",IF(AL38=VLOOKUP(AL38,Nongli!$B$2:$C$2488,1),VLOOKUP(AL38,Nongli!$B$2:$C$2488,2,FALSE),VLOOKUP(AL38-VLOOKUP(AL38,Nongli!$B$2:$C$2488,1)+1,Nongli!$E$4:$F$33,2,FALSE))))</f>
        <v/>
      </c>
      <c r="AM39" s="161" t="str">
        <f>IF(COUNTIF(Nongli!$AK$3:$AK$26,AM37)&gt;0,INDEX(Nongli!$AJ$3:$AJ$26,MATCH(AM37,Nongli!$AK$3:$AK$26,0)),IF(AM38="","",IF(AM38=VLOOKUP(AM38,Nongli!$B$2:$C$2488,1),VLOOKUP(AM38,Nongli!$B$2:$C$2488,2,FALSE),VLOOKUP(AM38-VLOOKUP(AM38,Nongli!$B$2:$C$2488,1)+1,Nongli!$E$4:$F$33,2,FALSE))))</f>
        <v/>
      </c>
      <c r="AN39" s="134" t="str">
        <f>IF(COUNTIF(Nongli!$AK$3:$AK$26,AN37)&gt;0,INDEX(Nongli!$AJ$3:$AJ$26,MATCH(AN37,Nongli!$AK$3:$AK$26,0)),IF(AN38="","",IF(AN38=VLOOKUP(AN38,Nongli!$B$2:$C$2488,1),VLOOKUP(AN38,Nongli!$B$2:$C$2488,2,FALSE),VLOOKUP(AN38-VLOOKUP(AN38,Nongli!$B$2:$C$2488,1)+1,Nongli!$E$4:$F$33,2,FALSE))))</f>
        <v/>
      </c>
    </row>
    <row r="40" spans="1:40" s="8" customFormat="1" ht="34.5" customHeight="1">
      <c r="C40" s="62"/>
      <c r="D40" s="118"/>
      <c r="E40" s="54"/>
      <c r="F40" s="54"/>
      <c r="G40" s="54"/>
      <c r="H40" s="54"/>
      <c r="I40" s="54"/>
      <c r="J40" s="111"/>
      <c r="K40" s="118"/>
      <c r="L40" s="54"/>
      <c r="M40" s="135"/>
      <c r="N40" s="135"/>
      <c r="O40" s="135"/>
      <c r="P40" s="147"/>
      <c r="Q40" s="148"/>
      <c r="R40" s="149"/>
      <c r="S40" s="147"/>
      <c r="T40" s="147"/>
      <c r="U40" s="147"/>
      <c r="V40" s="147"/>
      <c r="W40" s="147"/>
      <c r="X40" s="148"/>
      <c r="Y40" s="149"/>
      <c r="Z40" s="147"/>
      <c r="AA40" s="147"/>
      <c r="AB40" s="147"/>
      <c r="AC40" s="147"/>
      <c r="AD40" s="147"/>
      <c r="AE40" s="148"/>
      <c r="AF40" s="149"/>
      <c r="AG40" s="147"/>
      <c r="AH40" s="147"/>
      <c r="AI40" s="147"/>
      <c r="AJ40" s="147"/>
      <c r="AK40" s="147"/>
      <c r="AL40" s="148"/>
      <c r="AM40" s="149"/>
      <c r="AN40" s="147"/>
    </row>
    <row r="41" spans="1:40" s="57" customFormat="1" ht="32.450000000000003" hidden="1" customHeight="1">
      <c r="C41" s="63"/>
      <c r="D41" s="119">
        <f>DATE(YEAR($D$13),5,1)</f>
        <v>122</v>
      </c>
      <c r="E41" s="67"/>
      <c r="F41" s="67"/>
      <c r="G41" s="59"/>
      <c r="H41" s="68">
        <f>D41</f>
        <v>122</v>
      </c>
      <c r="I41" s="67"/>
      <c r="J41" s="112"/>
      <c r="K41" s="119"/>
      <c r="M41" s="136"/>
      <c r="N41" s="136"/>
      <c r="O41" s="136"/>
      <c r="P41" s="136"/>
      <c r="Q41" s="137"/>
      <c r="R41" s="138"/>
      <c r="S41" s="136"/>
      <c r="T41" s="136"/>
      <c r="U41" s="136"/>
      <c r="V41" s="136"/>
      <c r="W41" s="136"/>
      <c r="X41" s="137"/>
      <c r="Y41" s="138"/>
      <c r="Z41" s="136"/>
      <c r="AA41" s="136"/>
      <c r="AB41" s="136"/>
      <c r="AC41" s="136"/>
      <c r="AD41" s="136"/>
      <c r="AE41" s="137"/>
      <c r="AF41" s="138"/>
      <c r="AG41" s="136"/>
      <c r="AH41" s="136"/>
      <c r="AI41" s="136"/>
      <c r="AJ41" s="136"/>
      <c r="AK41" s="136"/>
      <c r="AL41" s="137"/>
      <c r="AM41" s="138"/>
      <c r="AN41" s="136"/>
    </row>
    <row r="42" spans="1:40" s="9" customFormat="1" ht="12.6" hidden="1" customHeight="1">
      <c r="C42" s="61"/>
      <c r="D42" s="120">
        <f>DATE(YEAR(D41),MONTH(D41)+1,0)</f>
        <v>152</v>
      </c>
      <c r="E42" s="48"/>
      <c r="F42" s="49"/>
      <c r="G42" s="96">
        <v>30</v>
      </c>
      <c r="H42" s="46"/>
      <c r="I42" s="49"/>
      <c r="J42" s="113"/>
      <c r="K42" s="120"/>
      <c r="M42" s="139"/>
      <c r="N42" s="139"/>
      <c r="O42" s="139"/>
      <c r="P42" s="150"/>
      <c r="Q42" s="151"/>
      <c r="R42" s="146"/>
      <c r="S42" s="150"/>
      <c r="T42" s="150"/>
      <c r="U42" s="150"/>
      <c r="V42" s="150"/>
      <c r="W42" s="150"/>
      <c r="X42" s="151"/>
      <c r="Y42" s="146"/>
      <c r="Z42" s="150"/>
      <c r="AA42" s="150"/>
      <c r="AB42" s="150"/>
      <c r="AC42" s="150"/>
      <c r="AD42" s="150"/>
      <c r="AE42" s="151"/>
      <c r="AF42" s="146"/>
      <c r="AG42" s="150"/>
      <c r="AH42" s="150"/>
      <c r="AI42" s="150"/>
      <c r="AJ42" s="150"/>
      <c r="AK42" s="150"/>
      <c r="AL42" s="151"/>
      <c r="AM42" s="146"/>
      <c r="AN42" s="150"/>
    </row>
    <row r="43" spans="1:40" s="57" customFormat="1" ht="32.450000000000003" hidden="1" customHeight="1">
      <c r="C43" s="63" t="str">
        <f>IF(C42="","",IF(C42=VLOOKUP(C42,Nongli!$B$2:$C$2488,1),VLOOKUP(C42,Nongli!$B$2:$C$2488,2,FALSE),VLOOKUP(C42-VLOOKUP(C42,Nongli!$B$2:$C$2488,1)+1,Nongli!$E$4:$F$33,2,FALSE)))</f>
        <v/>
      </c>
      <c r="D43" s="119">
        <v>1</v>
      </c>
      <c r="E43" s="64">
        <v>2</v>
      </c>
      <c r="F43" s="64">
        <v>3</v>
      </c>
      <c r="G43" s="64">
        <v>4</v>
      </c>
      <c r="H43" s="64">
        <v>5</v>
      </c>
      <c r="I43" s="64">
        <v>6</v>
      </c>
      <c r="J43" s="114">
        <v>7</v>
      </c>
      <c r="K43" s="119"/>
      <c r="M43" s="136"/>
      <c r="N43" s="136"/>
      <c r="O43" s="136"/>
      <c r="P43" s="136"/>
      <c r="Q43" s="152"/>
      <c r="R43" s="138"/>
      <c r="S43" s="136"/>
      <c r="T43" s="136"/>
      <c r="U43" s="136"/>
      <c r="V43" s="136"/>
      <c r="W43" s="136"/>
      <c r="X43" s="152"/>
      <c r="Y43" s="138"/>
      <c r="Z43" s="136"/>
      <c r="AA43" s="136"/>
      <c r="AB43" s="136"/>
      <c r="AC43" s="136"/>
      <c r="AD43" s="136"/>
      <c r="AE43" s="152"/>
      <c r="AF43" s="138"/>
      <c r="AG43" s="136"/>
      <c r="AH43" s="136"/>
      <c r="AI43" s="136"/>
      <c r="AJ43" s="136"/>
      <c r="AK43" s="136"/>
      <c r="AL43" s="152"/>
      <c r="AM43" s="138"/>
      <c r="AN43" s="136"/>
    </row>
    <row r="44" spans="1:40" s="9" customFormat="1" ht="12.6" hidden="1" customHeight="1">
      <c r="C44" s="61" t="s">
        <v>294</v>
      </c>
      <c r="D44" s="120"/>
      <c r="E44" s="52"/>
      <c r="F44" s="52"/>
      <c r="G44" s="52"/>
      <c r="H44" s="52"/>
      <c r="I44" s="52"/>
      <c r="J44" s="115"/>
      <c r="K44" s="120"/>
      <c r="M44" s="139"/>
      <c r="N44" s="139"/>
      <c r="O44" s="139"/>
      <c r="P44" s="150"/>
      <c r="Q44" s="154"/>
      <c r="R44" s="146"/>
      <c r="S44" s="150"/>
      <c r="T44" s="150"/>
      <c r="U44" s="150"/>
      <c r="V44" s="150"/>
      <c r="W44" s="150"/>
      <c r="X44" s="154"/>
      <c r="Y44" s="146"/>
      <c r="Z44" s="150"/>
      <c r="AA44" s="150"/>
      <c r="AB44" s="150"/>
      <c r="AC44" s="150"/>
      <c r="AD44" s="150"/>
      <c r="AE44" s="154"/>
      <c r="AF44" s="146"/>
      <c r="AG44" s="150"/>
      <c r="AH44" s="150"/>
      <c r="AI44" s="150"/>
      <c r="AJ44" s="150"/>
      <c r="AK44" s="150"/>
      <c r="AL44" s="154"/>
      <c r="AM44" s="146"/>
      <c r="AN44" s="150"/>
    </row>
    <row r="45" spans="1:40" s="57" customFormat="1" ht="32.450000000000003" customHeight="1">
      <c r="A45" s="57">
        <f>A38+1</f>
        <v>5</v>
      </c>
      <c r="C45" s="61" t="s">
        <v>297</v>
      </c>
      <c r="D45" s="116" t="str">
        <f>IF(WEEKDAY(D41)&gt;D43,"",D41+D43-WEEKDAY(D41))</f>
        <v/>
      </c>
      <c r="E45" s="53" t="str">
        <f>IF(WEEKDAY(D41)&gt;E43,"",D41+E43-WEEKDAY(D41))</f>
        <v/>
      </c>
      <c r="F45" s="53">
        <f>IF(WEEKDAY(D41)&gt;F43,"",D41+F43-WEEKDAY(D41))</f>
        <v>122</v>
      </c>
      <c r="G45" s="53">
        <f>IF(WEEKDAY(D41)&gt;G43,"",D41+G43-WEEKDAY(D41))</f>
        <v>123</v>
      </c>
      <c r="H45" s="53">
        <f>IF(WEEKDAY(D41)&gt;H43,"",D41+H43-WEEKDAY(D41))</f>
        <v>124</v>
      </c>
      <c r="I45" s="53">
        <f>IF(WEEKDAY(D41)&gt;I43,"",D41+I43-WEEKDAY(D41))</f>
        <v>125</v>
      </c>
      <c r="J45" s="110">
        <f>IF(WEEKDAY(D41)&gt;J43,"",D41+J43-WEEKDAY(D41))</f>
        <v>126</v>
      </c>
      <c r="K45" s="116">
        <f t="shared" ref="K45:AE45" si="60">J45+1</f>
        <v>127</v>
      </c>
      <c r="L45" s="53">
        <f t="shared" si="60"/>
        <v>128</v>
      </c>
      <c r="M45" s="131">
        <f t="shared" si="60"/>
        <v>129</v>
      </c>
      <c r="N45" s="131">
        <f t="shared" si="60"/>
        <v>130</v>
      </c>
      <c r="O45" s="131">
        <f t="shared" si="60"/>
        <v>131</v>
      </c>
      <c r="P45" s="131">
        <f t="shared" si="60"/>
        <v>132</v>
      </c>
      <c r="Q45" s="132">
        <f t="shared" si="60"/>
        <v>133</v>
      </c>
      <c r="R45" s="133">
        <f t="shared" si="60"/>
        <v>134</v>
      </c>
      <c r="S45" s="131">
        <f t="shared" si="60"/>
        <v>135</v>
      </c>
      <c r="T45" s="131">
        <f t="shared" si="60"/>
        <v>136</v>
      </c>
      <c r="U45" s="131">
        <f t="shared" si="60"/>
        <v>137</v>
      </c>
      <c r="V45" s="131">
        <f t="shared" si="60"/>
        <v>138</v>
      </c>
      <c r="W45" s="131">
        <f t="shared" si="60"/>
        <v>139</v>
      </c>
      <c r="X45" s="132">
        <f t="shared" si="60"/>
        <v>140</v>
      </c>
      <c r="Y45" s="133">
        <f t="shared" si="60"/>
        <v>141</v>
      </c>
      <c r="Z45" s="131">
        <f t="shared" si="60"/>
        <v>142</v>
      </c>
      <c r="AA45" s="131">
        <f t="shared" si="60"/>
        <v>143</v>
      </c>
      <c r="AB45" s="131">
        <f t="shared" si="60"/>
        <v>144</v>
      </c>
      <c r="AC45" s="131">
        <f t="shared" si="60"/>
        <v>145</v>
      </c>
      <c r="AD45" s="131">
        <f t="shared" si="60"/>
        <v>146</v>
      </c>
      <c r="AE45" s="132">
        <f t="shared" si="60"/>
        <v>147</v>
      </c>
      <c r="AF45" s="133">
        <f>IF(Y45+7&gt;D42,"",Y45+7)</f>
        <v>148</v>
      </c>
      <c r="AG45" s="131">
        <f t="shared" ref="AG45" si="61">IF(Z45+7&gt;$D42,"",Z45+7)</f>
        <v>149</v>
      </c>
      <c r="AH45" s="131">
        <f t="shared" ref="AH45" si="62">IF(AA45+7&gt;$D42,"",AA45+7)</f>
        <v>150</v>
      </c>
      <c r="AI45" s="131">
        <f t="shared" ref="AI45" si="63">IF(AB45+7&gt;$D42,"",AB45+7)</f>
        <v>151</v>
      </c>
      <c r="AJ45" s="131">
        <f t="shared" ref="AJ45" si="64">IF(AC45+7&gt;$D42,"",AC45+7)</f>
        <v>152</v>
      </c>
      <c r="AK45" s="131" t="str">
        <f t="shared" ref="AK45" si="65">IF(AD45+7&gt;$D42,"",AD45+7)</f>
        <v/>
      </c>
      <c r="AL45" s="132" t="str">
        <f t="shared" ref="AL45" si="66">IF(AE45+7&gt;$D42,"",AE45+7)</f>
        <v/>
      </c>
      <c r="AM45" s="133" t="str">
        <f t="shared" ref="AM45:AN45" si="67">IF(AF45+7&gt;$D42,"",AF45+7)</f>
        <v/>
      </c>
      <c r="AN45" s="131" t="str">
        <f t="shared" si="67"/>
        <v/>
      </c>
    </row>
    <row r="46" spans="1:40" s="9" customFormat="1" ht="14.45" customHeight="1">
      <c r="C46" s="62"/>
      <c r="D46" s="117" t="str">
        <f>IF(D45="","",IF(D45=VLOOKUP(D45,Nongli!$B$2:$C$2488,1),VLOOKUP(D45,Nongli!$B$2:$C$2488,2,FALSE),VLOOKUP(D45-VLOOKUP(D45,Nongli!$B$2:$C$2488,1)+1,Nongli!$E$4:$F$33,2,FALSE)))</f>
        <v/>
      </c>
      <c r="E46" s="108" t="str">
        <f>IF(E45="","",IF(E45=VLOOKUP(E45,Nongli!$B$2:$C$2488,1),VLOOKUP(E45,Nongli!$B$2:$C$2488,2,FALSE),VLOOKUP(E45-VLOOKUP(E45,Nongli!$B$2:$C$2488,1)+1,Nongli!$E$4:$F$33,2,FALSE)))</f>
        <v/>
      </c>
      <c r="F46" s="108" t="str">
        <f>IF(F45="","",IF(F45=VLOOKUP(F45,Nongli!$B$2:$C$2488,1),VLOOKUP(F45,Nongli!$B$2:$C$2488,2,FALSE),VLOOKUP(F45-VLOOKUP(F45,Nongli!$B$2:$C$2488,1)+1,Nongli!$E$4:$F$33,2,FALSE)))</f>
        <v>初三</v>
      </c>
      <c r="G46" s="108" t="str">
        <f>IF(G45="","",IF(G45=VLOOKUP(G45,Nongli!$B$2:$C$2488,1),VLOOKUP(G45,Nongli!$B$2:$C$2488,2,FALSE),VLOOKUP(G45-VLOOKUP(G45,Nongli!$B$2:$C$2488,1)+1,Nongli!$E$4:$F$33,2,FALSE)))</f>
        <v>初四</v>
      </c>
      <c r="H46" s="108" t="str">
        <f>IF(H45="","",IF(H45=VLOOKUP(H45,Nongli!$B$2:$C$2488,1),VLOOKUP(H45,Nongli!$B$2:$C$2488,2,FALSE),VLOOKUP(H45-VLOOKUP(H45,Nongli!$B$2:$C$2488,1)+1,Nongli!$E$4:$F$33,2,FALSE)))</f>
        <v>初五</v>
      </c>
      <c r="I46" s="108" t="str">
        <f>IF(I45="","",IF(I45=VLOOKUP(I45,Nongli!$B$2:$C$2488,1),VLOOKUP(I45,Nongli!$B$2:$C$2488,2,FALSE),VLOOKUP(I45-VLOOKUP(I45,Nongli!$B$2:$C$2488,1)+1,Nongli!$E$4:$F$33,2,FALSE)))</f>
        <v>初六</v>
      </c>
      <c r="J46" s="109" t="str">
        <f>IF(J45="","",IF(J45=VLOOKUP(J45,Nongli!$B$2:$C$2488,1),VLOOKUP(J45,Nongli!$B$2:$C$2488,2,FALSE),VLOOKUP(J45-VLOOKUP(J45,Nongli!$B$2:$C$2488,1)+1,Nongli!$E$4:$F$33,2,FALSE)))</f>
        <v>初七</v>
      </c>
      <c r="K46" s="117" t="str">
        <f>IF(K45="","",IF(K45=VLOOKUP(K45,Nongli!$B$2:$C$2488,1),VLOOKUP(K45,Nongli!$B$2:$C$2488,2,FALSE),VLOOKUP(K45-VLOOKUP(K45,Nongli!$B$2:$C$2488,1)+1,Nongli!$E$4:$F$33,2,FALSE)))</f>
        <v>初八</v>
      </c>
      <c r="L46" s="108" t="str">
        <f>IF(L45="","",IF(L45=VLOOKUP(L45,Nongli!$B$2:$C$2488,1),VLOOKUP(L45,Nongli!$B$2:$C$2488,2,FALSE),VLOOKUP(L45-VLOOKUP(L45,Nongli!$B$2:$C$2488,1)+1,Nongli!$E$4:$F$33,2,FALSE)))</f>
        <v>初九</v>
      </c>
      <c r="M46" s="134" t="str">
        <f>IF(M45="","",IF(M45=VLOOKUP(M45,Nongli!$B$2:$C$2488,1),VLOOKUP(M45,Nongli!$B$2:$C$2488,2,FALSE),VLOOKUP(M45-VLOOKUP(M45,Nongli!$B$2:$C$2488,1)+1,Nongli!$E$4:$F$33,2,FALSE)))</f>
        <v>初十</v>
      </c>
      <c r="N46" s="134" t="str">
        <f>IF(N45="","",IF(N45=VLOOKUP(N45,Nongli!$B$2:$C$2488,1),VLOOKUP(N45,Nongli!$B$2:$C$2488,2,FALSE),VLOOKUP(N45-VLOOKUP(N45,Nongli!$B$2:$C$2488,1)+1,Nongli!$E$4:$F$33,2,FALSE)))</f>
        <v>十一</v>
      </c>
      <c r="O46" s="134" t="str">
        <f>IF(O45="","",IF(O45=VLOOKUP(O45,Nongli!$B$2:$C$2488,1),VLOOKUP(O45,Nongli!$B$2:$C$2488,2,FALSE),VLOOKUP(O45-VLOOKUP(O45,Nongli!$B$2:$C$2488,1)+1,Nongli!$E$4:$F$33,2,FALSE)))</f>
        <v>十二</v>
      </c>
      <c r="P46" s="134" t="str">
        <f>IF(P45="","",IF(P45=VLOOKUP(P45,Nongli!$B$2:$C$2488,1),VLOOKUP(P45,Nongli!$B$2:$C$2488,2,FALSE),VLOOKUP(P45-VLOOKUP(P45,Nongli!$B$2:$C$2488,1)+1,Nongli!$E$4:$F$33,2,FALSE)))</f>
        <v>十三</v>
      </c>
      <c r="Q46" s="160" t="str">
        <f>IF(Q45="","",IF(Q45=VLOOKUP(Q45,Nongli!$B$2:$C$2488,1),VLOOKUP(Q45,Nongli!$B$2:$C$2488,2,FALSE),VLOOKUP(Q45-VLOOKUP(Q45,Nongli!$B$2:$C$2488,1)+1,Nongli!$E$4:$F$33,2,FALSE)))</f>
        <v>十四</v>
      </c>
      <c r="R46" s="161" t="str">
        <f>IF(R45="","",IF(R45=VLOOKUP(R45,Nongli!$B$2:$C$2488,1),VLOOKUP(R45,Nongli!$B$2:$C$2488,2,FALSE),VLOOKUP(R45-VLOOKUP(R45,Nongli!$B$2:$C$2488,1)+1,Nongli!$E$4:$F$33,2,FALSE)))</f>
        <v>十五</v>
      </c>
      <c r="S46" s="134" t="str">
        <f>IF(S45="","",IF(S45=VLOOKUP(S45,Nongli!$B$2:$C$2488,1),VLOOKUP(S45,Nongli!$B$2:$C$2488,2,FALSE),VLOOKUP(S45-VLOOKUP(S45,Nongli!$B$2:$C$2488,1)+1,Nongli!$E$4:$F$33,2,FALSE)))</f>
        <v>十六</v>
      </c>
      <c r="T46" s="134" t="str">
        <f>IF(T45="","",IF(T45=VLOOKUP(T45,Nongli!$B$2:$C$2488,1),VLOOKUP(T45,Nongli!$B$2:$C$2488,2,FALSE),VLOOKUP(T45-VLOOKUP(T45,Nongli!$B$2:$C$2488,1)+1,Nongli!$E$4:$F$33,2,FALSE)))</f>
        <v>十七</v>
      </c>
      <c r="U46" s="134" t="str">
        <f>IF(U45="","",IF(U45=VLOOKUP(U45,Nongli!$B$2:$C$2488,1),VLOOKUP(U45,Nongli!$B$2:$C$2488,2,FALSE),VLOOKUP(U45-VLOOKUP(U45,Nongli!$B$2:$C$2488,1)+1,Nongli!$E$4:$F$33,2,FALSE)))</f>
        <v>十八</v>
      </c>
      <c r="V46" s="134" t="str">
        <f>IF(V45="","",IF(V45=VLOOKUP(V45,Nongli!$B$2:$C$2488,1),VLOOKUP(V45,Nongli!$B$2:$C$2488,2,FALSE),VLOOKUP(V45-VLOOKUP(V45,Nongli!$B$2:$C$2488,1)+1,Nongli!$E$4:$F$33,2,FALSE)))</f>
        <v>十九</v>
      </c>
      <c r="W46" s="134" t="str">
        <f>IF(W45="","",IF(W45=VLOOKUP(W45,Nongli!$B$2:$C$2488,1),VLOOKUP(W45,Nongli!$B$2:$C$2488,2,FALSE),VLOOKUP(W45-VLOOKUP(W45,Nongli!$B$2:$C$2488,1)+1,Nongli!$E$4:$F$33,2,FALSE)))</f>
        <v>二十</v>
      </c>
      <c r="X46" s="160" t="str">
        <f>IF(X45="","",IF(X45=VLOOKUP(X45,Nongli!$B$2:$C$2488,1),VLOOKUP(X45,Nongli!$B$2:$C$2488,2,FALSE),VLOOKUP(X45-VLOOKUP(X45,Nongli!$B$2:$C$2488,1)+1,Nongli!$E$4:$F$33,2,FALSE)))</f>
        <v>廿一</v>
      </c>
      <c r="Y46" s="161" t="str">
        <f>IF(Y45="","",IF(Y45=VLOOKUP(Y45,Nongli!$B$2:$C$2488,1),VLOOKUP(Y45,Nongli!$B$2:$C$2488,2,FALSE),VLOOKUP(Y45-VLOOKUP(Y45,Nongli!$B$2:$C$2488,1)+1,Nongli!$E$4:$F$33,2,FALSE)))</f>
        <v>廿二</v>
      </c>
      <c r="Z46" s="134" t="str">
        <f>IF(Z45="","",IF(Z45=VLOOKUP(Z45,Nongli!$B$2:$C$2488,1),VLOOKUP(Z45,Nongli!$B$2:$C$2488,2,FALSE),VLOOKUP(Z45-VLOOKUP(Z45,Nongli!$B$2:$C$2488,1)+1,Nongli!$E$4:$F$33,2,FALSE)))</f>
        <v>廿三</v>
      </c>
      <c r="AA46" s="134" t="str">
        <f>IF(AA45="","",IF(AA45=VLOOKUP(AA45,Nongli!$B$2:$C$2488,1),VLOOKUP(AA45,Nongli!$B$2:$C$2488,2,FALSE),VLOOKUP(AA45-VLOOKUP(AA45,Nongli!$B$2:$C$2488,1)+1,Nongli!$E$4:$F$33,2,FALSE)))</f>
        <v>廿四</v>
      </c>
      <c r="AB46" s="134" t="str">
        <f>IF(AB45="","",IF(AB45=VLOOKUP(AB45,Nongli!$B$2:$C$2488,1),VLOOKUP(AB45,Nongli!$B$2:$C$2488,2,FALSE),VLOOKUP(AB45-VLOOKUP(AB45,Nongli!$B$2:$C$2488,1)+1,Nongli!$E$4:$F$33,2,FALSE)))</f>
        <v>廿五</v>
      </c>
      <c r="AC46" s="134" t="str">
        <f>IF(AC45="","",IF(AC45=VLOOKUP(AC45,Nongli!$B$2:$C$2488,1),VLOOKUP(AC45,Nongli!$B$2:$C$2488,2,FALSE),VLOOKUP(AC45-VLOOKUP(AC45,Nongli!$B$2:$C$2488,1)+1,Nongli!$E$4:$F$33,2,FALSE)))</f>
        <v>廿六</v>
      </c>
      <c r="AD46" s="134" t="str">
        <f>IF(AD45="","",IF(AD45=VLOOKUP(AD45,Nongli!$B$2:$C$2488,1),VLOOKUP(AD45,Nongli!$B$2:$C$2488,2,FALSE),VLOOKUP(AD45-VLOOKUP(AD45,Nongli!$B$2:$C$2488,1)+1,Nongli!$E$4:$F$33,2,FALSE)))</f>
        <v>廿七</v>
      </c>
      <c r="AE46" s="160" t="str">
        <f>IF(AE45="","",IF(AE45=VLOOKUP(AE45,Nongli!$B$2:$C$2488,1),VLOOKUP(AE45,Nongli!$B$2:$C$2488,2,FALSE),VLOOKUP(AE45-VLOOKUP(AE45,Nongli!$B$2:$C$2488,1)+1,Nongli!$E$4:$F$33,2,FALSE)))</f>
        <v>廿八</v>
      </c>
      <c r="AF46" s="161" t="str">
        <f>IF(AF45="","",IF(AF45=VLOOKUP(AF45,Nongli!$B$2:$C$2488,1),VLOOKUP(AF45,Nongli!$B$2:$C$2488,2,FALSE),VLOOKUP(AF45-VLOOKUP(AF45,Nongli!$B$2:$C$2488,1)+1,Nongli!$E$4:$F$33,2,FALSE)))</f>
        <v>廿九</v>
      </c>
      <c r="AG46" s="134" t="str">
        <f>IF(AG45="","",IF(AG45=VLOOKUP(AG45,Nongli!$B$2:$C$2488,1),VLOOKUP(AG45,Nongli!$B$2:$C$2488,2,FALSE),VLOOKUP(AG45-VLOOKUP(AG45,Nongli!$B$2:$C$2488,1)+1,Nongli!$E$4:$F$33,2,FALSE)))</f>
        <v>五月</v>
      </c>
      <c r="AH46" s="134" t="str">
        <f>IF(AH45="","",IF(AH45=VLOOKUP(AH45,Nongli!$B$2:$C$2488,1),VLOOKUP(AH45,Nongli!$B$2:$C$2488,2,FALSE),VLOOKUP(AH45-VLOOKUP(AH45,Nongli!$B$2:$C$2488,1)+1,Nongli!$E$4:$F$33,2,FALSE)))</f>
        <v>初二</v>
      </c>
      <c r="AI46" s="134" t="str">
        <f>IF(AI45="","",IF(AI45=VLOOKUP(AI45,Nongli!$B$2:$C$2488,1),VLOOKUP(AI45,Nongli!$B$2:$C$2488,2,FALSE),VLOOKUP(AI45-VLOOKUP(AI45,Nongli!$B$2:$C$2488,1)+1,Nongli!$E$4:$F$33,2,FALSE)))</f>
        <v>初三</v>
      </c>
      <c r="AJ46" s="134" t="str">
        <f>IF(AJ45="","",IF(AJ45=VLOOKUP(AJ45,Nongli!$B$2:$C$2488,1),VLOOKUP(AJ45,Nongli!$B$2:$C$2488,2,FALSE),VLOOKUP(AJ45-VLOOKUP(AJ45,Nongli!$B$2:$C$2488,1)+1,Nongli!$E$4:$F$33,2,FALSE)))</f>
        <v>初四</v>
      </c>
      <c r="AK46" s="134" t="str">
        <f>IF(AK45="","",IF(AK45=VLOOKUP(AK45,Nongli!$B$2:$C$2488,1),VLOOKUP(AK45,Nongli!$B$2:$C$2488,2,FALSE),VLOOKUP(AK45-VLOOKUP(AK45,Nongli!$B$2:$C$2488,1)+1,Nongli!$E$4:$F$33,2,FALSE)))</f>
        <v/>
      </c>
      <c r="AL46" s="160" t="str">
        <f>IF(AL45="","",IF(AL45=VLOOKUP(AL45,Nongli!$B$2:$C$2488,1),VLOOKUP(AL45,Nongli!$B$2:$C$2488,2,FALSE),VLOOKUP(AL45-VLOOKUP(AL45,Nongli!$B$2:$C$2488,1)+1,Nongli!$E$4:$F$33,2,FALSE)))</f>
        <v/>
      </c>
      <c r="AM46" s="161" t="str">
        <f>IF(AM45="","",IF(AM45=VLOOKUP(AM45,Nongli!$B$2:$C$2488,1),VLOOKUP(AM45,Nongli!$B$2:$C$2488,2,FALSE),VLOOKUP(AM45-VLOOKUP(AM45,Nongli!$B$2:$C$2488,1)+1,Nongli!$E$4:$F$33,2,FALSE)))</f>
        <v/>
      </c>
      <c r="AN46" s="134" t="str">
        <f>IF(AN45="","",IF(AN45=VLOOKUP(AN45,Nongli!$B$2:$C$2488,1),VLOOKUP(AN45,Nongli!$B$2:$C$2488,2,FALSE),VLOOKUP(AN45-VLOOKUP(AN45,Nongli!$B$2:$C$2488,1)+1,Nongli!$E$4:$F$33,2,FALSE)))</f>
        <v/>
      </c>
    </row>
    <row r="47" spans="1:40" s="8" customFormat="1" ht="34.5" customHeight="1">
      <c r="C47" s="62"/>
      <c r="D47" s="118"/>
      <c r="E47" s="54"/>
      <c r="F47" s="54"/>
      <c r="G47" s="54"/>
      <c r="H47" s="54"/>
      <c r="I47" s="54"/>
      <c r="J47" s="111"/>
      <c r="K47" s="118"/>
      <c r="L47" s="54"/>
      <c r="M47" s="135"/>
      <c r="N47" s="135"/>
      <c r="O47" s="135"/>
      <c r="P47" s="147"/>
      <c r="Q47" s="148"/>
      <c r="R47" s="149"/>
      <c r="S47" s="147"/>
      <c r="T47" s="147"/>
      <c r="U47" s="147"/>
      <c r="V47" s="147"/>
      <c r="W47" s="147"/>
      <c r="X47" s="148"/>
      <c r="Y47" s="149"/>
      <c r="Z47" s="147"/>
      <c r="AA47" s="147"/>
      <c r="AB47" s="147"/>
      <c r="AC47" s="147"/>
      <c r="AD47" s="147"/>
      <c r="AE47" s="148"/>
      <c r="AF47" s="149"/>
      <c r="AG47" s="147"/>
      <c r="AH47" s="147"/>
      <c r="AI47" s="147"/>
      <c r="AJ47" s="147"/>
      <c r="AK47" s="147"/>
      <c r="AL47" s="148"/>
      <c r="AM47" s="149"/>
      <c r="AN47" s="147"/>
    </row>
    <row r="48" spans="1:40" s="57" customFormat="1" ht="32.450000000000003" hidden="1" customHeight="1">
      <c r="C48" s="61"/>
      <c r="D48" s="119">
        <f>DATE(YEAR($D$13),6,1)</f>
        <v>153</v>
      </c>
      <c r="E48" s="67"/>
      <c r="F48" s="67"/>
      <c r="G48" s="59"/>
      <c r="H48" s="68">
        <f>D48</f>
        <v>153</v>
      </c>
      <c r="I48" s="67"/>
      <c r="J48" s="112"/>
      <c r="K48" s="119"/>
      <c r="M48" s="136"/>
      <c r="N48" s="136"/>
      <c r="O48" s="136"/>
      <c r="P48" s="136"/>
      <c r="Q48" s="137"/>
      <c r="R48" s="138"/>
      <c r="S48" s="136"/>
      <c r="T48" s="136"/>
      <c r="U48" s="136"/>
      <c r="V48" s="136"/>
      <c r="W48" s="136"/>
      <c r="X48" s="137"/>
      <c r="Y48" s="138"/>
      <c r="Z48" s="136"/>
      <c r="AA48" s="136"/>
      <c r="AB48" s="136"/>
      <c r="AC48" s="136"/>
      <c r="AD48" s="136"/>
      <c r="AE48" s="137"/>
      <c r="AF48" s="138"/>
      <c r="AG48" s="136"/>
      <c r="AH48" s="136"/>
      <c r="AI48" s="136"/>
      <c r="AJ48" s="136"/>
      <c r="AK48" s="136"/>
      <c r="AL48" s="137"/>
      <c r="AM48" s="138"/>
      <c r="AN48" s="136"/>
    </row>
    <row r="49" spans="1:40" s="9" customFormat="1" ht="12.6" hidden="1" customHeight="1">
      <c r="C49" s="63"/>
      <c r="D49" s="120">
        <f>DATE(YEAR(D48),MONTH(D48)+1,0)</f>
        <v>182</v>
      </c>
      <c r="E49" s="48"/>
      <c r="F49" s="49"/>
      <c r="G49" s="96">
        <v>31</v>
      </c>
      <c r="H49" s="46"/>
      <c r="I49" s="49"/>
      <c r="J49" s="113"/>
      <c r="K49" s="120"/>
      <c r="M49" s="139"/>
      <c r="N49" s="139"/>
      <c r="O49" s="139"/>
      <c r="P49" s="150"/>
      <c r="Q49" s="151"/>
      <c r="R49" s="146"/>
      <c r="S49" s="150"/>
      <c r="T49" s="150"/>
      <c r="U49" s="150"/>
      <c r="V49" s="150"/>
      <c r="W49" s="150"/>
      <c r="X49" s="151"/>
      <c r="Y49" s="146"/>
      <c r="Z49" s="150"/>
      <c r="AA49" s="150"/>
      <c r="AB49" s="150"/>
      <c r="AC49" s="150"/>
      <c r="AD49" s="150"/>
      <c r="AE49" s="151"/>
      <c r="AF49" s="146"/>
      <c r="AG49" s="150"/>
      <c r="AH49" s="150"/>
      <c r="AI49" s="150"/>
      <c r="AJ49" s="150"/>
      <c r="AK49" s="150"/>
      <c r="AL49" s="151"/>
      <c r="AM49" s="146"/>
      <c r="AN49" s="150"/>
    </row>
    <row r="50" spans="1:40" s="57" customFormat="1" ht="32.450000000000003" hidden="1" customHeight="1">
      <c r="C50" s="61"/>
      <c r="D50" s="119">
        <v>1</v>
      </c>
      <c r="E50" s="64">
        <v>2</v>
      </c>
      <c r="F50" s="64">
        <v>3</v>
      </c>
      <c r="G50" s="64">
        <v>4</v>
      </c>
      <c r="H50" s="64">
        <v>5</v>
      </c>
      <c r="I50" s="64">
        <v>6</v>
      </c>
      <c r="J50" s="114">
        <v>7</v>
      </c>
      <c r="K50" s="119"/>
      <c r="M50" s="136"/>
      <c r="N50" s="136"/>
      <c r="O50" s="136"/>
      <c r="P50" s="136"/>
      <c r="Q50" s="152"/>
      <c r="R50" s="138"/>
      <c r="S50" s="136"/>
      <c r="T50" s="136"/>
      <c r="U50" s="136"/>
      <c r="V50" s="136"/>
      <c r="W50" s="136"/>
      <c r="X50" s="152"/>
      <c r="Y50" s="138"/>
      <c r="Z50" s="136"/>
      <c r="AA50" s="136"/>
      <c r="AB50" s="136"/>
      <c r="AC50" s="136"/>
      <c r="AD50" s="136"/>
      <c r="AE50" s="152"/>
      <c r="AF50" s="138"/>
      <c r="AG50" s="136"/>
      <c r="AH50" s="136"/>
      <c r="AI50" s="136"/>
      <c r="AJ50" s="136"/>
      <c r="AK50" s="136"/>
      <c r="AL50" s="152"/>
      <c r="AM50" s="138"/>
      <c r="AN50" s="136"/>
    </row>
    <row r="51" spans="1:40" s="9" customFormat="1" ht="12.6" hidden="1" customHeight="1">
      <c r="C51" s="63" t="str">
        <f>IF(C50="","",IF(C50=VLOOKUP(C50,Nongli!$B$2:$C$2488,1),VLOOKUP(C50,Nongli!$B$2:$C$2488,2,FALSE),VLOOKUP(C50-VLOOKUP(C50,Nongli!$B$2:$C$2488,1)+1,Nongli!$E$4:$F$33,2,FALSE)))</f>
        <v/>
      </c>
      <c r="D51" s="120"/>
      <c r="E51" s="52"/>
      <c r="F51" s="52"/>
      <c r="G51" s="52"/>
      <c r="H51" s="52"/>
      <c r="I51" s="52"/>
      <c r="J51" s="115"/>
      <c r="K51" s="120"/>
      <c r="M51" s="139"/>
      <c r="N51" s="139"/>
      <c r="O51" s="139"/>
      <c r="P51" s="150"/>
      <c r="Q51" s="154"/>
      <c r="R51" s="146"/>
      <c r="S51" s="150"/>
      <c r="T51" s="150"/>
      <c r="U51" s="150"/>
      <c r="V51" s="150"/>
      <c r="W51" s="150"/>
      <c r="X51" s="154"/>
      <c r="Y51" s="146"/>
      <c r="Z51" s="150"/>
      <c r="AA51" s="150"/>
      <c r="AB51" s="150"/>
      <c r="AC51" s="150"/>
      <c r="AD51" s="150"/>
      <c r="AE51" s="154"/>
      <c r="AF51" s="146"/>
      <c r="AG51" s="150"/>
      <c r="AH51" s="150"/>
      <c r="AI51" s="150"/>
      <c r="AJ51" s="150"/>
      <c r="AK51" s="150"/>
      <c r="AL51" s="154"/>
      <c r="AM51" s="146"/>
      <c r="AN51" s="150"/>
    </row>
    <row r="52" spans="1:40" s="57" customFormat="1" ht="32.450000000000003" customHeight="1">
      <c r="A52" s="57">
        <f>A45+1</f>
        <v>6</v>
      </c>
      <c r="C52" s="61" t="s">
        <v>298</v>
      </c>
      <c r="D52" s="116" t="str">
        <f>IF(WEEKDAY(D48)&gt;D50,"",D48+D50-WEEKDAY(D48))</f>
        <v/>
      </c>
      <c r="E52" s="53" t="str">
        <f>IF(WEEKDAY(D48)&gt;E50,"",D48+E50-WEEKDAY(D48))</f>
        <v/>
      </c>
      <c r="F52" s="53" t="str">
        <f>IF(WEEKDAY(D48)&gt;F50,"",D48+F50-WEEKDAY(D48))</f>
        <v/>
      </c>
      <c r="G52" s="53" t="str">
        <f>IF(WEEKDAY(D48)&gt;G50,"",D48+G50-WEEKDAY(D48))</f>
        <v/>
      </c>
      <c r="H52" s="53" t="str">
        <f>IF(WEEKDAY(D48)&gt;H50,"",D48+H50-WEEKDAY(D48))</f>
        <v/>
      </c>
      <c r="I52" s="53">
        <f>IF(WEEKDAY(D48)&gt;I50,"",D48+I50-WEEKDAY(D48))</f>
        <v>153</v>
      </c>
      <c r="J52" s="110">
        <f>IF(WEEKDAY(D48)&gt;J50,"",D48+J50-WEEKDAY(D48))</f>
        <v>154</v>
      </c>
      <c r="K52" s="116">
        <f t="shared" ref="K52:AE52" si="68">J52+1</f>
        <v>155</v>
      </c>
      <c r="L52" s="53">
        <f t="shared" si="68"/>
        <v>156</v>
      </c>
      <c r="M52" s="131">
        <f t="shared" si="68"/>
        <v>157</v>
      </c>
      <c r="N52" s="131">
        <f t="shared" si="68"/>
        <v>158</v>
      </c>
      <c r="O52" s="131">
        <f t="shared" si="68"/>
        <v>159</v>
      </c>
      <c r="P52" s="131">
        <f t="shared" si="68"/>
        <v>160</v>
      </c>
      <c r="Q52" s="132">
        <f t="shared" si="68"/>
        <v>161</v>
      </c>
      <c r="R52" s="133">
        <f t="shared" si="68"/>
        <v>162</v>
      </c>
      <c r="S52" s="131">
        <f t="shared" si="68"/>
        <v>163</v>
      </c>
      <c r="T52" s="131">
        <f t="shared" si="68"/>
        <v>164</v>
      </c>
      <c r="U52" s="131">
        <f t="shared" si="68"/>
        <v>165</v>
      </c>
      <c r="V52" s="131">
        <f t="shared" si="68"/>
        <v>166</v>
      </c>
      <c r="W52" s="131">
        <f t="shared" si="68"/>
        <v>167</v>
      </c>
      <c r="X52" s="132">
        <f t="shared" si="68"/>
        <v>168</v>
      </c>
      <c r="Y52" s="133">
        <f t="shared" si="68"/>
        <v>169</v>
      </c>
      <c r="Z52" s="131">
        <f t="shared" si="68"/>
        <v>170</v>
      </c>
      <c r="AA52" s="131">
        <f t="shared" si="68"/>
        <v>171</v>
      </c>
      <c r="AB52" s="131">
        <f t="shared" si="68"/>
        <v>172</v>
      </c>
      <c r="AC52" s="131">
        <f t="shared" si="68"/>
        <v>173</v>
      </c>
      <c r="AD52" s="131">
        <f t="shared" si="68"/>
        <v>174</v>
      </c>
      <c r="AE52" s="132">
        <f t="shared" si="68"/>
        <v>175</v>
      </c>
      <c r="AF52" s="133">
        <f>IF(Y52+7&gt;D49,"",Y52+7)</f>
        <v>176</v>
      </c>
      <c r="AG52" s="131">
        <f t="shared" ref="AG52" si="69">IF(Z52+7&gt;$D49,"",Z52+7)</f>
        <v>177</v>
      </c>
      <c r="AH52" s="131">
        <f t="shared" ref="AH52" si="70">IF(AA52+7&gt;$D49,"",AA52+7)</f>
        <v>178</v>
      </c>
      <c r="AI52" s="131">
        <f t="shared" ref="AI52" si="71">IF(AB52+7&gt;$D49,"",AB52+7)</f>
        <v>179</v>
      </c>
      <c r="AJ52" s="131">
        <f t="shared" ref="AJ52" si="72">IF(AC52+7&gt;$D49,"",AC52+7)</f>
        <v>180</v>
      </c>
      <c r="AK52" s="131">
        <f t="shared" ref="AK52" si="73">IF(AD52+7&gt;$D49,"",AD52+7)</f>
        <v>181</v>
      </c>
      <c r="AL52" s="132">
        <f t="shared" ref="AL52" si="74">IF(AE52+7&gt;$D49,"",AE52+7)</f>
        <v>182</v>
      </c>
      <c r="AM52" s="133" t="str">
        <f t="shared" ref="AM52:AN52" si="75">IF(AF52+7&gt;$D49,"",AF52+7)</f>
        <v/>
      </c>
      <c r="AN52" s="131" t="str">
        <f t="shared" si="75"/>
        <v/>
      </c>
    </row>
    <row r="53" spans="1:40" s="9" customFormat="1" ht="14.45" customHeight="1">
      <c r="C53" s="63"/>
      <c r="D53" s="117" t="str">
        <f>IF(D52="","",IF(D52=VLOOKUP(D52,Nongli!$B$2:$C$2488,1),VLOOKUP(D52,Nongli!$B$2:$C$2488,2,FALSE),VLOOKUP(D52-VLOOKUP(D52,Nongli!$B$2:$C$2488,1)+1,Nongli!$E$4:$F$33,2,FALSE)))</f>
        <v/>
      </c>
      <c r="E53" s="108" t="str">
        <f>IF(E52="","",IF(E52=VLOOKUP(E52,Nongli!$B$2:$C$2488,1),VLOOKUP(E52,Nongli!$B$2:$C$2488,2,FALSE),VLOOKUP(E52-VLOOKUP(E52,Nongli!$B$2:$C$2488,1)+1,Nongli!$E$4:$F$33,2,FALSE)))</f>
        <v/>
      </c>
      <c r="F53" s="108" t="str">
        <f>IF(F52="","",IF(F52=VLOOKUP(F52,Nongli!$B$2:$C$2488,1),VLOOKUP(F52,Nongli!$B$2:$C$2488,2,FALSE),VLOOKUP(F52-VLOOKUP(F52,Nongli!$B$2:$C$2488,1)+1,Nongli!$E$4:$F$33,2,FALSE)))</f>
        <v/>
      </c>
      <c r="G53" s="108" t="str">
        <f>IF(G52="","",IF(G52=VLOOKUP(G52,Nongli!$B$2:$C$2488,1),VLOOKUP(G52,Nongli!$B$2:$C$2488,2,FALSE),VLOOKUP(G52-VLOOKUP(G52,Nongli!$B$2:$C$2488,1)+1,Nongli!$E$4:$F$33,2,FALSE)))</f>
        <v/>
      </c>
      <c r="H53" s="108" t="str">
        <f>IF(H52="","",IF(H52=VLOOKUP(H52,Nongli!$B$2:$C$2488,1),VLOOKUP(H52,Nongli!$B$2:$C$2488,2,FALSE),VLOOKUP(H52-VLOOKUP(H52,Nongli!$B$2:$C$2488,1)+1,Nongli!$E$4:$F$33,2,FALSE)))</f>
        <v/>
      </c>
      <c r="I53" s="108" t="str">
        <f>IF(I52="","",IF(I52=VLOOKUP(I52,Nongli!$B$2:$C$2488,1),VLOOKUP(I52,Nongli!$B$2:$C$2488,2,FALSE),VLOOKUP(I52-VLOOKUP(I52,Nongli!$B$2:$C$2488,1)+1,Nongli!$E$4:$F$33,2,FALSE)))</f>
        <v>初五</v>
      </c>
      <c r="J53" s="109" t="str">
        <f>IF(J52="","",IF(J52=VLOOKUP(J52,Nongli!$B$2:$C$2488,1),VLOOKUP(J52,Nongli!$B$2:$C$2488,2,FALSE),VLOOKUP(J52-VLOOKUP(J52,Nongli!$B$2:$C$2488,1)+1,Nongli!$E$4:$F$33,2,FALSE)))</f>
        <v>初六</v>
      </c>
      <c r="K53" s="117" t="str">
        <f>IF(K52="","",IF(K52=VLOOKUP(K52,Nongli!$B$2:$C$2488,1),VLOOKUP(K52,Nongli!$B$2:$C$2488,2,FALSE),VLOOKUP(K52-VLOOKUP(K52,Nongli!$B$2:$C$2488,1)+1,Nongli!$E$4:$F$33,2,FALSE)))</f>
        <v>初七</v>
      </c>
      <c r="L53" s="108" t="str">
        <f>IF(L52="","",IF(L52=VLOOKUP(L52,Nongli!$B$2:$C$2488,1),VLOOKUP(L52,Nongli!$B$2:$C$2488,2,FALSE),VLOOKUP(L52-VLOOKUP(L52,Nongli!$B$2:$C$2488,1)+1,Nongli!$E$4:$F$33,2,FALSE)))</f>
        <v>初八</v>
      </c>
      <c r="M53" s="134" t="str">
        <f>IF(M52="","",IF(M52=VLOOKUP(M52,Nongli!$B$2:$C$2488,1),VLOOKUP(M52,Nongli!$B$2:$C$2488,2,FALSE),VLOOKUP(M52-VLOOKUP(M52,Nongli!$B$2:$C$2488,1)+1,Nongli!$E$4:$F$33,2,FALSE)))</f>
        <v>初九</v>
      </c>
      <c r="N53" s="134" t="str">
        <f>IF(N52="","",IF(N52=VLOOKUP(N52,Nongli!$B$2:$C$2488,1),VLOOKUP(N52,Nongli!$B$2:$C$2488,2,FALSE),VLOOKUP(N52-VLOOKUP(N52,Nongli!$B$2:$C$2488,1)+1,Nongli!$E$4:$F$33,2,FALSE)))</f>
        <v>初十</v>
      </c>
      <c r="O53" s="134" t="str">
        <f>IF(O52="","",IF(O52=VLOOKUP(O52,Nongli!$B$2:$C$2488,1),VLOOKUP(O52,Nongli!$B$2:$C$2488,2,FALSE),VLOOKUP(O52-VLOOKUP(O52,Nongli!$B$2:$C$2488,1)+1,Nongli!$E$4:$F$33,2,FALSE)))</f>
        <v>十一</v>
      </c>
      <c r="P53" s="134" t="str">
        <f>IF(P52="","",IF(P52=VLOOKUP(P52,Nongli!$B$2:$C$2488,1),VLOOKUP(P52,Nongli!$B$2:$C$2488,2,FALSE),VLOOKUP(P52-VLOOKUP(P52,Nongli!$B$2:$C$2488,1)+1,Nongli!$E$4:$F$33,2,FALSE)))</f>
        <v>十二</v>
      </c>
      <c r="Q53" s="160" t="str">
        <f>IF(Q52="","",IF(Q52=VLOOKUP(Q52,Nongli!$B$2:$C$2488,1),VLOOKUP(Q52,Nongli!$B$2:$C$2488,2,FALSE),VLOOKUP(Q52-VLOOKUP(Q52,Nongli!$B$2:$C$2488,1)+1,Nongli!$E$4:$F$33,2,FALSE)))</f>
        <v>十三</v>
      </c>
      <c r="R53" s="161" t="str">
        <f>IF(R52="","",IF(R52=VLOOKUP(R52,Nongli!$B$2:$C$2488,1),VLOOKUP(R52,Nongli!$B$2:$C$2488,2,FALSE),VLOOKUP(R52-VLOOKUP(R52,Nongli!$B$2:$C$2488,1)+1,Nongli!$E$4:$F$33,2,FALSE)))</f>
        <v>十四</v>
      </c>
      <c r="S53" s="134" t="str">
        <f>IF(S52="","",IF(S52=VLOOKUP(S52,Nongli!$B$2:$C$2488,1),VLOOKUP(S52,Nongli!$B$2:$C$2488,2,FALSE),VLOOKUP(S52-VLOOKUP(S52,Nongli!$B$2:$C$2488,1)+1,Nongli!$E$4:$F$33,2,FALSE)))</f>
        <v>十五</v>
      </c>
      <c r="T53" s="134" t="str">
        <f>IF(T52="","",IF(T52=VLOOKUP(T52,Nongli!$B$2:$C$2488,1),VLOOKUP(T52,Nongli!$B$2:$C$2488,2,FALSE),VLOOKUP(T52-VLOOKUP(T52,Nongli!$B$2:$C$2488,1)+1,Nongli!$E$4:$F$33,2,FALSE)))</f>
        <v>十六</v>
      </c>
      <c r="U53" s="134" t="str">
        <f>IF(U52="","",IF(U52=VLOOKUP(U52,Nongli!$B$2:$C$2488,1),VLOOKUP(U52,Nongli!$B$2:$C$2488,2,FALSE),VLOOKUP(U52-VLOOKUP(U52,Nongli!$B$2:$C$2488,1)+1,Nongli!$E$4:$F$33,2,FALSE)))</f>
        <v>十七</v>
      </c>
      <c r="V53" s="134" t="str">
        <f>IF(V52="","",IF(V52=VLOOKUP(V52,Nongli!$B$2:$C$2488,1),VLOOKUP(V52,Nongli!$B$2:$C$2488,2,FALSE),VLOOKUP(V52-VLOOKUP(V52,Nongli!$B$2:$C$2488,1)+1,Nongli!$E$4:$F$33,2,FALSE)))</f>
        <v>十八</v>
      </c>
      <c r="W53" s="134" t="str">
        <f>IF(W52="","",IF(W52=VLOOKUP(W52,Nongli!$B$2:$C$2488,1),VLOOKUP(W52,Nongli!$B$2:$C$2488,2,FALSE),VLOOKUP(W52-VLOOKUP(W52,Nongli!$B$2:$C$2488,1)+1,Nongli!$E$4:$F$33,2,FALSE)))</f>
        <v>十九</v>
      </c>
      <c r="X53" s="160" t="str">
        <f>IF(X52="","",IF(X52=VLOOKUP(X52,Nongli!$B$2:$C$2488,1),VLOOKUP(X52,Nongli!$B$2:$C$2488,2,FALSE),VLOOKUP(X52-VLOOKUP(X52,Nongli!$B$2:$C$2488,1)+1,Nongli!$E$4:$F$33,2,FALSE)))</f>
        <v>二十</v>
      </c>
      <c r="Y53" s="161" t="str">
        <f>IF(Y52="","",IF(Y52=VLOOKUP(Y52,Nongli!$B$2:$C$2488,1),VLOOKUP(Y52,Nongli!$B$2:$C$2488,2,FALSE),VLOOKUP(Y52-VLOOKUP(Y52,Nongli!$B$2:$C$2488,1)+1,Nongli!$E$4:$F$33,2,FALSE)))</f>
        <v>廿一</v>
      </c>
      <c r="Z53" s="134" t="str">
        <f>IF(Z52="","",IF(Z52=VLOOKUP(Z52,Nongli!$B$2:$C$2488,1),VLOOKUP(Z52,Nongli!$B$2:$C$2488,2,FALSE),VLOOKUP(Z52-VLOOKUP(Z52,Nongli!$B$2:$C$2488,1)+1,Nongli!$E$4:$F$33,2,FALSE)))</f>
        <v>廿二</v>
      </c>
      <c r="AA53" s="134" t="str">
        <f>IF(AA52="","",IF(AA52=VLOOKUP(AA52,Nongli!$B$2:$C$2488,1),VLOOKUP(AA52,Nongli!$B$2:$C$2488,2,FALSE),VLOOKUP(AA52-VLOOKUP(AA52,Nongli!$B$2:$C$2488,1)+1,Nongli!$E$4:$F$33,2,FALSE)))</f>
        <v>廿三</v>
      </c>
      <c r="AB53" s="134" t="str">
        <f>IF(AB52="","",IF(AB52=VLOOKUP(AB52,Nongli!$B$2:$C$2488,1),VLOOKUP(AB52,Nongli!$B$2:$C$2488,2,FALSE),VLOOKUP(AB52-VLOOKUP(AB52,Nongli!$B$2:$C$2488,1)+1,Nongli!$E$4:$F$33,2,FALSE)))</f>
        <v>廿四</v>
      </c>
      <c r="AC53" s="134" t="str">
        <f>IF(AC52="","",IF(AC52=VLOOKUP(AC52,Nongli!$B$2:$C$2488,1),VLOOKUP(AC52,Nongli!$B$2:$C$2488,2,FALSE),VLOOKUP(AC52-VLOOKUP(AC52,Nongli!$B$2:$C$2488,1)+1,Nongli!$E$4:$F$33,2,FALSE)))</f>
        <v>廿五</v>
      </c>
      <c r="AD53" s="134" t="str">
        <f>IF(AD52="","",IF(AD52=VLOOKUP(AD52,Nongli!$B$2:$C$2488,1),VLOOKUP(AD52,Nongli!$B$2:$C$2488,2,FALSE),VLOOKUP(AD52-VLOOKUP(AD52,Nongli!$B$2:$C$2488,1)+1,Nongli!$E$4:$F$33,2,FALSE)))</f>
        <v>廿六</v>
      </c>
      <c r="AE53" s="160" t="str">
        <f>IF(AE52="","",IF(AE52=VLOOKUP(AE52,Nongli!$B$2:$C$2488,1),VLOOKUP(AE52,Nongli!$B$2:$C$2488,2,FALSE),VLOOKUP(AE52-VLOOKUP(AE52,Nongli!$B$2:$C$2488,1)+1,Nongli!$E$4:$F$33,2,FALSE)))</f>
        <v>廿七</v>
      </c>
      <c r="AF53" s="161" t="str">
        <f>IF(AF52="","",IF(AF52=VLOOKUP(AF52,Nongli!$B$2:$C$2488,1),VLOOKUP(AF52,Nongli!$B$2:$C$2488,2,FALSE),VLOOKUP(AF52-VLOOKUP(AF52,Nongli!$B$2:$C$2488,1)+1,Nongli!$E$4:$F$33,2,FALSE)))</f>
        <v>廿八</v>
      </c>
      <c r="AG53" s="134" t="str">
        <f>IF(AG52="","",IF(AG52=VLOOKUP(AG52,Nongli!$B$2:$C$2488,1),VLOOKUP(AG52,Nongli!$B$2:$C$2488,2,FALSE),VLOOKUP(AG52-VLOOKUP(AG52,Nongli!$B$2:$C$2488,1)+1,Nongli!$E$4:$F$33,2,FALSE)))</f>
        <v>廿九</v>
      </c>
      <c r="AH53" s="134" t="str">
        <f>IF(AH52="","",IF(AH52=VLOOKUP(AH52,Nongli!$B$2:$C$2488,1),VLOOKUP(AH52,Nongli!$B$2:$C$2488,2,FALSE),VLOOKUP(AH52-VLOOKUP(AH52,Nongli!$B$2:$C$2488,1)+1,Nongli!$E$4:$F$33,2,FALSE)))</f>
        <v>三十</v>
      </c>
      <c r="AI53" s="134" t="str">
        <f>IF(AI52="","",IF(AI52=VLOOKUP(AI52,Nongli!$B$2:$C$2488,1),VLOOKUP(AI52,Nongli!$B$2:$C$2488,2,FALSE),VLOOKUP(AI52-VLOOKUP(AI52,Nongli!$B$2:$C$2488,1)+1,Nongli!$E$4:$F$33,2,FALSE)))</f>
        <v>六月</v>
      </c>
      <c r="AJ53" s="134" t="str">
        <f>IF(AJ52="","",IF(AJ52=VLOOKUP(AJ52,Nongli!$B$2:$C$2488,1),VLOOKUP(AJ52,Nongli!$B$2:$C$2488,2,FALSE),VLOOKUP(AJ52-VLOOKUP(AJ52,Nongli!$B$2:$C$2488,1)+1,Nongli!$E$4:$F$33,2,FALSE)))</f>
        <v>初二</v>
      </c>
      <c r="AK53" s="134" t="str">
        <f>IF(AK52="","",IF(AK52=VLOOKUP(AK52,Nongli!$B$2:$C$2488,1),VLOOKUP(AK52,Nongli!$B$2:$C$2488,2,FALSE),VLOOKUP(AK52-VLOOKUP(AK52,Nongli!$B$2:$C$2488,1)+1,Nongli!$E$4:$F$33,2,FALSE)))</f>
        <v>初三</v>
      </c>
      <c r="AL53" s="160" t="str">
        <f>IF(AL52="","",IF(AL52=VLOOKUP(AL52,Nongli!$B$2:$C$2488,1),VLOOKUP(AL52,Nongli!$B$2:$C$2488,2,FALSE),VLOOKUP(AL52-VLOOKUP(AL52,Nongli!$B$2:$C$2488,1)+1,Nongli!$E$4:$F$33,2,FALSE)))</f>
        <v>初四</v>
      </c>
      <c r="AM53" s="161" t="str">
        <f>IF(AM52="","",IF(AM52=VLOOKUP(AM52,Nongli!$B$2:$C$2488,1),VLOOKUP(AM52,Nongli!$B$2:$C$2488,2,FALSE),VLOOKUP(AM52-VLOOKUP(AM52,Nongli!$B$2:$C$2488,1)+1,Nongli!$E$4:$F$33,2,FALSE)))</f>
        <v/>
      </c>
      <c r="AN53" s="134" t="str">
        <f>IF(AN52="","",IF(AN52=VLOOKUP(AN52,Nongli!$B$2:$C$2488,1),VLOOKUP(AN52,Nongli!$B$2:$C$2488,2,FALSE),VLOOKUP(AN52-VLOOKUP(AN52,Nongli!$B$2:$C$2488,1)+1,Nongli!$E$4:$F$33,2,FALSE)))</f>
        <v/>
      </c>
    </row>
    <row r="54" spans="1:40" s="8" customFormat="1" ht="34.5" customHeight="1">
      <c r="C54" s="62"/>
      <c r="D54" s="118"/>
      <c r="E54" s="54"/>
      <c r="F54" s="54"/>
      <c r="G54" s="54"/>
      <c r="H54" s="54"/>
      <c r="I54" s="54"/>
      <c r="J54" s="111"/>
      <c r="K54" s="118"/>
      <c r="L54" s="54"/>
      <c r="M54" s="135"/>
      <c r="N54" s="135"/>
      <c r="O54" s="135"/>
      <c r="P54" s="147"/>
      <c r="Q54" s="148"/>
      <c r="R54" s="149"/>
      <c r="S54" s="147"/>
      <c r="T54" s="147"/>
      <c r="U54" s="147"/>
      <c r="V54" s="147"/>
      <c r="W54" s="147"/>
      <c r="X54" s="148"/>
      <c r="Y54" s="149"/>
      <c r="Z54" s="147"/>
      <c r="AA54" s="147"/>
      <c r="AB54" s="147"/>
      <c r="AC54" s="147"/>
      <c r="AD54" s="147"/>
      <c r="AE54" s="148"/>
      <c r="AF54" s="149"/>
      <c r="AG54" s="147"/>
      <c r="AH54" s="147"/>
      <c r="AI54" s="147"/>
      <c r="AJ54" s="147"/>
      <c r="AK54" s="147"/>
      <c r="AL54" s="148"/>
      <c r="AM54" s="149"/>
      <c r="AN54" s="147"/>
    </row>
    <row r="55" spans="1:40" s="57" customFormat="1" ht="32.450000000000003" hidden="1" customHeight="1">
      <c r="C55" s="61"/>
      <c r="D55" s="119">
        <f>DATE(YEAR($D$13),7,1)</f>
        <v>183</v>
      </c>
      <c r="E55" s="67"/>
      <c r="F55" s="67"/>
      <c r="G55" s="59"/>
      <c r="H55" s="68">
        <f>D55</f>
        <v>183</v>
      </c>
      <c r="I55" s="67"/>
      <c r="J55" s="112"/>
      <c r="K55" s="119"/>
      <c r="M55" s="136"/>
      <c r="N55" s="136"/>
      <c r="O55" s="136"/>
      <c r="P55" s="136"/>
      <c r="Q55" s="137"/>
      <c r="R55" s="138"/>
      <c r="S55" s="136"/>
      <c r="T55" s="136"/>
      <c r="U55" s="136"/>
      <c r="V55" s="136"/>
      <c r="W55" s="136"/>
      <c r="X55" s="137"/>
      <c r="Y55" s="138"/>
      <c r="Z55" s="136"/>
      <c r="AA55" s="136"/>
      <c r="AB55" s="136"/>
      <c r="AC55" s="136"/>
      <c r="AD55" s="136"/>
      <c r="AE55" s="137"/>
      <c r="AF55" s="138"/>
      <c r="AG55" s="136"/>
      <c r="AH55" s="136"/>
      <c r="AI55" s="136"/>
      <c r="AJ55" s="136"/>
      <c r="AK55" s="136"/>
      <c r="AL55" s="137"/>
      <c r="AM55" s="138"/>
      <c r="AN55" s="136"/>
    </row>
    <row r="56" spans="1:40" s="9" customFormat="1" ht="12.6" hidden="1" customHeight="1">
      <c r="C56" s="63"/>
      <c r="D56" s="120">
        <f>DATE(YEAR(D55),MONTH(D55)+1,0)</f>
        <v>213</v>
      </c>
      <c r="E56" s="48"/>
      <c r="F56" s="49"/>
      <c r="G56" s="96">
        <v>30</v>
      </c>
      <c r="H56" s="46"/>
      <c r="I56" s="49"/>
      <c r="J56" s="113"/>
      <c r="K56" s="120"/>
      <c r="M56" s="139"/>
      <c r="N56" s="139"/>
      <c r="O56" s="139"/>
      <c r="P56" s="150"/>
      <c r="Q56" s="151"/>
      <c r="R56" s="146"/>
      <c r="S56" s="150"/>
      <c r="T56" s="150"/>
      <c r="U56" s="150"/>
      <c r="V56" s="150"/>
      <c r="W56" s="150"/>
      <c r="X56" s="151"/>
      <c r="Y56" s="146"/>
      <c r="Z56" s="150"/>
      <c r="AA56" s="150"/>
      <c r="AB56" s="150"/>
      <c r="AC56" s="150"/>
      <c r="AD56" s="150"/>
      <c r="AE56" s="151"/>
      <c r="AF56" s="146"/>
      <c r="AG56" s="150"/>
      <c r="AH56" s="150"/>
      <c r="AI56" s="150"/>
      <c r="AJ56" s="150"/>
      <c r="AK56" s="150"/>
      <c r="AL56" s="151"/>
      <c r="AM56" s="146"/>
      <c r="AN56" s="150"/>
    </row>
    <row r="57" spans="1:40" s="57" customFormat="1" ht="32.450000000000003" hidden="1" customHeight="1">
      <c r="C57" s="61"/>
      <c r="D57" s="119">
        <v>1</v>
      </c>
      <c r="E57" s="64">
        <v>2</v>
      </c>
      <c r="F57" s="64">
        <v>3</v>
      </c>
      <c r="G57" s="64">
        <v>4</v>
      </c>
      <c r="H57" s="64">
        <v>5</v>
      </c>
      <c r="I57" s="64">
        <v>6</v>
      </c>
      <c r="J57" s="114">
        <v>7</v>
      </c>
      <c r="K57" s="119"/>
      <c r="M57" s="136"/>
      <c r="N57" s="136"/>
      <c r="O57" s="136"/>
      <c r="P57" s="136"/>
      <c r="Q57" s="152"/>
      <c r="R57" s="138"/>
      <c r="S57" s="136"/>
      <c r="T57" s="136"/>
      <c r="U57" s="136"/>
      <c r="V57" s="136"/>
      <c r="W57" s="136"/>
      <c r="X57" s="152"/>
      <c r="Y57" s="138"/>
      <c r="Z57" s="136"/>
      <c r="AA57" s="136"/>
      <c r="AB57" s="136"/>
      <c r="AC57" s="136"/>
      <c r="AD57" s="136"/>
      <c r="AE57" s="152"/>
      <c r="AF57" s="138"/>
      <c r="AG57" s="136"/>
      <c r="AH57" s="136"/>
      <c r="AI57" s="136"/>
      <c r="AJ57" s="136"/>
      <c r="AK57" s="136"/>
      <c r="AL57" s="152"/>
      <c r="AM57" s="138"/>
      <c r="AN57" s="136"/>
    </row>
    <row r="58" spans="1:40" s="9" customFormat="1" ht="12.6" hidden="1" customHeight="1">
      <c r="C58" s="63" t="str">
        <f>IF(C57="","",IF(C57=VLOOKUP(C57,Nongli!$B$2:$C$2488,1),VLOOKUP(C57,Nongli!$B$2:$C$2488,2,FALSE),VLOOKUP(C57-VLOOKUP(C57,Nongli!$B$2:$C$2488,1)+1,Nongli!$E$4:$F$33,2,FALSE)))</f>
        <v/>
      </c>
      <c r="D58" s="120"/>
      <c r="E58" s="52"/>
      <c r="F58" s="52"/>
      <c r="G58" s="52"/>
      <c r="H58" s="52"/>
      <c r="I58" s="52"/>
      <c r="J58" s="115"/>
      <c r="K58" s="120"/>
      <c r="M58" s="139"/>
      <c r="N58" s="139"/>
      <c r="O58" s="139"/>
      <c r="P58" s="150"/>
      <c r="Q58" s="154"/>
      <c r="R58" s="146"/>
      <c r="S58" s="150"/>
      <c r="T58" s="150"/>
      <c r="U58" s="150"/>
      <c r="V58" s="150"/>
      <c r="W58" s="150"/>
      <c r="X58" s="154"/>
      <c r="Y58" s="146"/>
      <c r="Z58" s="150"/>
      <c r="AA58" s="150"/>
      <c r="AB58" s="150"/>
      <c r="AC58" s="150"/>
      <c r="AD58" s="150"/>
      <c r="AE58" s="154"/>
      <c r="AF58" s="146"/>
      <c r="AG58" s="150"/>
      <c r="AH58" s="150"/>
      <c r="AI58" s="150"/>
      <c r="AJ58" s="150"/>
      <c r="AK58" s="150"/>
      <c r="AL58" s="154"/>
      <c r="AM58" s="146"/>
      <c r="AN58" s="150"/>
    </row>
    <row r="59" spans="1:40" s="57" customFormat="1" ht="32.450000000000003" customHeight="1">
      <c r="A59" s="57">
        <f>A52+1</f>
        <v>7</v>
      </c>
      <c r="C59" s="61" t="s">
        <v>299</v>
      </c>
      <c r="D59" s="116">
        <f>IF(WEEKDAY(D55)&gt;D57,"",D55+D57-WEEKDAY(D55))</f>
        <v>183</v>
      </c>
      <c r="E59" s="53">
        <f>IF(WEEKDAY(D55)&gt;E57,"",D55+E57-WEEKDAY(D55))</f>
        <v>184</v>
      </c>
      <c r="F59" s="53">
        <f>IF(WEEKDAY(D55)&gt;F57,"",D55+F57-WEEKDAY(D55))</f>
        <v>185</v>
      </c>
      <c r="G59" s="53">
        <f>IF(WEEKDAY(D55)&gt;G57,"",D55+G57-WEEKDAY(D55))</f>
        <v>186</v>
      </c>
      <c r="H59" s="53">
        <f>IF(WEEKDAY(D55)&gt;H57,"",D55+H57-WEEKDAY(D55))</f>
        <v>187</v>
      </c>
      <c r="I59" s="53">
        <f>IF(WEEKDAY(D55)&gt;I57,"",D55+I57-WEEKDAY(D55))</f>
        <v>188</v>
      </c>
      <c r="J59" s="110">
        <f>IF(WEEKDAY(D55)&gt;J57,"",D55+J57-WEEKDAY(D55))</f>
        <v>189</v>
      </c>
      <c r="K59" s="116">
        <f t="shared" ref="K59:AE59" si="76">J59+1</f>
        <v>190</v>
      </c>
      <c r="L59" s="53">
        <f t="shared" si="76"/>
        <v>191</v>
      </c>
      <c r="M59" s="131">
        <f t="shared" si="76"/>
        <v>192</v>
      </c>
      <c r="N59" s="131">
        <f t="shared" si="76"/>
        <v>193</v>
      </c>
      <c r="O59" s="131">
        <f t="shared" si="76"/>
        <v>194</v>
      </c>
      <c r="P59" s="131">
        <f t="shared" si="76"/>
        <v>195</v>
      </c>
      <c r="Q59" s="132">
        <f t="shared" si="76"/>
        <v>196</v>
      </c>
      <c r="R59" s="133">
        <f t="shared" si="76"/>
        <v>197</v>
      </c>
      <c r="S59" s="131">
        <f t="shared" si="76"/>
        <v>198</v>
      </c>
      <c r="T59" s="131">
        <f t="shared" si="76"/>
        <v>199</v>
      </c>
      <c r="U59" s="131">
        <f t="shared" si="76"/>
        <v>200</v>
      </c>
      <c r="V59" s="131">
        <f t="shared" si="76"/>
        <v>201</v>
      </c>
      <c r="W59" s="131">
        <f t="shared" si="76"/>
        <v>202</v>
      </c>
      <c r="X59" s="132">
        <f t="shared" si="76"/>
        <v>203</v>
      </c>
      <c r="Y59" s="133">
        <f t="shared" si="76"/>
        <v>204</v>
      </c>
      <c r="Z59" s="131">
        <f t="shared" si="76"/>
        <v>205</v>
      </c>
      <c r="AA59" s="131">
        <f t="shared" si="76"/>
        <v>206</v>
      </c>
      <c r="AB59" s="131">
        <f t="shared" si="76"/>
        <v>207</v>
      </c>
      <c r="AC59" s="131">
        <f t="shared" si="76"/>
        <v>208</v>
      </c>
      <c r="AD59" s="131">
        <f t="shared" si="76"/>
        <v>209</v>
      </c>
      <c r="AE59" s="132">
        <f t="shared" si="76"/>
        <v>210</v>
      </c>
      <c r="AF59" s="133">
        <f>IF(Y59+7&gt;D56,"",Y59+7)</f>
        <v>211</v>
      </c>
      <c r="AG59" s="131">
        <f t="shared" ref="AG59" si="77">IF(Z59+7&gt;$D56,"",Z59+7)</f>
        <v>212</v>
      </c>
      <c r="AH59" s="131">
        <f t="shared" ref="AH59" si="78">IF(AA59+7&gt;$D56,"",AA59+7)</f>
        <v>213</v>
      </c>
      <c r="AI59" s="131" t="str">
        <f t="shared" ref="AI59" si="79">IF(AB59+7&gt;$D56,"",AB59+7)</f>
        <v/>
      </c>
      <c r="AJ59" s="131" t="str">
        <f t="shared" ref="AJ59" si="80">IF(AC59+7&gt;$D56,"",AC59+7)</f>
        <v/>
      </c>
      <c r="AK59" s="131" t="str">
        <f t="shared" ref="AK59" si="81">IF(AD59+7&gt;$D56,"",AD59+7)</f>
        <v/>
      </c>
      <c r="AL59" s="132" t="str">
        <f t="shared" ref="AL59" si="82">IF(AE59+7&gt;$D56,"",AE59+7)</f>
        <v/>
      </c>
      <c r="AM59" s="133" t="str">
        <f t="shared" ref="AM59:AN59" si="83">IF(AF59+7&gt;$D56,"",AF59+7)</f>
        <v/>
      </c>
      <c r="AN59" s="131" t="str">
        <f t="shared" si="83"/>
        <v/>
      </c>
    </row>
    <row r="60" spans="1:40" s="9" customFormat="1" ht="14.45" customHeight="1">
      <c r="C60" s="62"/>
      <c r="D60" s="117" t="str">
        <f>IF(D59="","",IF(D59=VLOOKUP(D59,Nongli!$B$2:$C$2488,1),VLOOKUP(D59,Nongli!$B$2:$C$2488,2,FALSE),VLOOKUP(D59-VLOOKUP(D59,Nongli!$B$2:$C$2488,1)+1,Nongli!$E$4:$F$33,2,FALSE)))</f>
        <v>初五</v>
      </c>
      <c r="E60" s="108" t="str">
        <f>IF(E59="","",IF(E59=VLOOKUP(E59,Nongli!$B$2:$C$2488,1),VLOOKUP(E59,Nongli!$B$2:$C$2488,2,FALSE),VLOOKUP(E59-VLOOKUP(E59,Nongli!$B$2:$C$2488,1)+1,Nongli!$E$4:$F$33,2,FALSE)))</f>
        <v>初六</v>
      </c>
      <c r="F60" s="108" t="str">
        <f>IF(F59="","",IF(F59=VLOOKUP(F59,Nongli!$B$2:$C$2488,1),VLOOKUP(F59,Nongli!$B$2:$C$2488,2,FALSE),VLOOKUP(F59-VLOOKUP(F59,Nongli!$B$2:$C$2488,1)+1,Nongli!$E$4:$F$33,2,FALSE)))</f>
        <v>初七</v>
      </c>
      <c r="G60" s="108" t="str">
        <f>IF(G59="","",IF(G59=VLOOKUP(G59,Nongli!$B$2:$C$2488,1),VLOOKUP(G59,Nongli!$B$2:$C$2488,2,FALSE),VLOOKUP(G59-VLOOKUP(G59,Nongli!$B$2:$C$2488,1)+1,Nongli!$E$4:$F$33,2,FALSE)))</f>
        <v>初八</v>
      </c>
      <c r="H60" s="108" t="str">
        <f>IF(H59="","",IF(H59=VLOOKUP(H59,Nongli!$B$2:$C$2488,1),VLOOKUP(H59,Nongli!$B$2:$C$2488,2,FALSE),VLOOKUP(H59-VLOOKUP(H59,Nongli!$B$2:$C$2488,1)+1,Nongli!$E$4:$F$33,2,FALSE)))</f>
        <v>初九</v>
      </c>
      <c r="I60" s="108" t="str">
        <f>IF(I59="","",IF(I59=VLOOKUP(I59,Nongli!$B$2:$C$2488,1),VLOOKUP(I59,Nongli!$B$2:$C$2488,2,FALSE),VLOOKUP(I59-VLOOKUP(I59,Nongli!$B$2:$C$2488,1)+1,Nongli!$E$4:$F$33,2,FALSE)))</f>
        <v>初十</v>
      </c>
      <c r="J60" s="109" t="str">
        <f>IF(J59="","",IF(J59=VLOOKUP(J59,Nongli!$B$2:$C$2488,1),VLOOKUP(J59,Nongli!$B$2:$C$2488,2,FALSE),VLOOKUP(J59-VLOOKUP(J59,Nongli!$B$2:$C$2488,1)+1,Nongli!$E$4:$F$33,2,FALSE)))</f>
        <v>十一</v>
      </c>
      <c r="K60" s="117" t="str">
        <f>IF(K59="","",IF(K59=VLOOKUP(K59,Nongli!$B$2:$C$2488,1),VLOOKUP(K59,Nongli!$B$2:$C$2488,2,FALSE),VLOOKUP(K59-VLOOKUP(K59,Nongli!$B$2:$C$2488,1)+1,Nongli!$E$4:$F$33,2,FALSE)))</f>
        <v>十二</v>
      </c>
      <c r="L60" s="108" t="str">
        <f>IF(L59="","",IF(L59=VLOOKUP(L59,Nongli!$B$2:$C$2488,1),VLOOKUP(L59,Nongli!$B$2:$C$2488,2,FALSE),VLOOKUP(L59-VLOOKUP(L59,Nongli!$B$2:$C$2488,1)+1,Nongli!$E$4:$F$33,2,FALSE)))</f>
        <v>十三</v>
      </c>
      <c r="M60" s="134" t="str">
        <f>IF(M59="","",IF(M59=VLOOKUP(M59,Nongli!$B$2:$C$2488,1),VLOOKUP(M59,Nongli!$B$2:$C$2488,2,FALSE),VLOOKUP(M59-VLOOKUP(M59,Nongli!$B$2:$C$2488,1)+1,Nongli!$E$4:$F$33,2,FALSE)))</f>
        <v>十四</v>
      </c>
      <c r="N60" s="134" t="str">
        <f>IF(N59="","",IF(N59=VLOOKUP(N59,Nongli!$B$2:$C$2488,1),VLOOKUP(N59,Nongli!$B$2:$C$2488,2,FALSE),VLOOKUP(N59-VLOOKUP(N59,Nongli!$B$2:$C$2488,1)+1,Nongli!$E$4:$F$33,2,FALSE)))</f>
        <v>十五</v>
      </c>
      <c r="O60" s="134" t="str">
        <f>IF(O59="","",IF(O59=VLOOKUP(O59,Nongli!$B$2:$C$2488,1),VLOOKUP(O59,Nongli!$B$2:$C$2488,2,FALSE),VLOOKUP(O59-VLOOKUP(O59,Nongli!$B$2:$C$2488,1)+1,Nongli!$E$4:$F$33,2,FALSE)))</f>
        <v>十六</v>
      </c>
      <c r="P60" s="134" t="str">
        <f>IF(P59="","",IF(P59=VLOOKUP(P59,Nongli!$B$2:$C$2488,1),VLOOKUP(P59,Nongli!$B$2:$C$2488,2,FALSE),VLOOKUP(P59-VLOOKUP(P59,Nongli!$B$2:$C$2488,1)+1,Nongli!$E$4:$F$33,2,FALSE)))</f>
        <v>十七</v>
      </c>
      <c r="Q60" s="160" t="str">
        <f>IF(Q59="","",IF(Q59=VLOOKUP(Q59,Nongli!$B$2:$C$2488,1),VLOOKUP(Q59,Nongli!$B$2:$C$2488,2,FALSE),VLOOKUP(Q59-VLOOKUP(Q59,Nongli!$B$2:$C$2488,1)+1,Nongli!$E$4:$F$33,2,FALSE)))</f>
        <v>十八</v>
      </c>
      <c r="R60" s="161" t="str">
        <f>IF(R59="","",IF(R59=VLOOKUP(R59,Nongli!$B$2:$C$2488,1),VLOOKUP(R59,Nongli!$B$2:$C$2488,2,FALSE),VLOOKUP(R59-VLOOKUP(R59,Nongli!$B$2:$C$2488,1)+1,Nongli!$E$4:$F$33,2,FALSE)))</f>
        <v>十九</v>
      </c>
      <c r="S60" s="134" t="str">
        <f>IF(S59="","",IF(S59=VLOOKUP(S59,Nongli!$B$2:$C$2488,1),VLOOKUP(S59,Nongli!$B$2:$C$2488,2,FALSE),VLOOKUP(S59-VLOOKUP(S59,Nongli!$B$2:$C$2488,1)+1,Nongli!$E$4:$F$33,2,FALSE)))</f>
        <v>二十</v>
      </c>
      <c r="T60" s="134" t="str">
        <f>IF(T59="","",IF(T59=VLOOKUP(T59,Nongli!$B$2:$C$2488,1),VLOOKUP(T59,Nongli!$B$2:$C$2488,2,FALSE),VLOOKUP(T59-VLOOKUP(T59,Nongli!$B$2:$C$2488,1)+1,Nongli!$E$4:$F$33,2,FALSE)))</f>
        <v>廿一</v>
      </c>
      <c r="U60" s="134" t="str">
        <f>IF(U59="","",IF(U59=VLOOKUP(U59,Nongli!$B$2:$C$2488,1),VLOOKUP(U59,Nongli!$B$2:$C$2488,2,FALSE),VLOOKUP(U59-VLOOKUP(U59,Nongli!$B$2:$C$2488,1)+1,Nongli!$E$4:$F$33,2,FALSE)))</f>
        <v>廿二</v>
      </c>
      <c r="V60" s="134" t="str">
        <f>IF(V59="","",IF(V59=VLOOKUP(V59,Nongli!$B$2:$C$2488,1),VLOOKUP(V59,Nongli!$B$2:$C$2488,2,FALSE),VLOOKUP(V59-VLOOKUP(V59,Nongli!$B$2:$C$2488,1)+1,Nongli!$E$4:$F$33,2,FALSE)))</f>
        <v>廿三</v>
      </c>
      <c r="W60" s="134" t="str">
        <f>IF(W59="","",IF(W59=VLOOKUP(W59,Nongli!$B$2:$C$2488,1),VLOOKUP(W59,Nongli!$B$2:$C$2488,2,FALSE),VLOOKUP(W59-VLOOKUP(W59,Nongli!$B$2:$C$2488,1)+1,Nongli!$E$4:$F$33,2,FALSE)))</f>
        <v>廿四</v>
      </c>
      <c r="X60" s="160" t="str">
        <f>IF(X59="","",IF(X59=VLOOKUP(X59,Nongli!$B$2:$C$2488,1),VLOOKUP(X59,Nongli!$B$2:$C$2488,2,FALSE),VLOOKUP(X59-VLOOKUP(X59,Nongli!$B$2:$C$2488,1)+1,Nongli!$E$4:$F$33,2,FALSE)))</f>
        <v>廿五</v>
      </c>
      <c r="Y60" s="161" t="str">
        <f>IF(Y59="","",IF(Y59=VLOOKUP(Y59,Nongli!$B$2:$C$2488,1),VLOOKUP(Y59,Nongli!$B$2:$C$2488,2,FALSE),VLOOKUP(Y59-VLOOKUP(Y59,Nongli!$B$2:$C$2488,1)+1,Nongli!$E$4:$F$33,2,FALSE)))</f>
        <v>廿六</v>
      </c>
      <c r="Z60" s="134" t="str">
        <f>IF(Z59="","",IF(Z59=VLOOKUP(Z59,Nongli!$B$2:$C$2488,1),VLOOKUP(Z59,Nongli!$B$2:$C$2488,2,FALSE),VLOOKUP(Z59-VLOOKUP(Z59,Nongli!$B$2:$C$2488,1)+1,Nongli!$E$4:$F$33,2,FALSE)))</f>
        <v>廿七</v>
      </c>
      <c r="AA60" s="134" t="str">
        <f>IF(AA59="","",IF(AA59=VLOOKUP(AA59,Nongli!$B$2:$C$2488,1),VLOOKUP(AA59,Nongli!$B$2:$C$2488,2,FALSE),VLOOKUP(AA59-VLOOKUP(AA59,Nongli!$B$2:$C$2488,1)+1,Nongli!$E$4:$F$33,2,FALSE)))</f>
        <v>廿八</v>
      </c>
      <c r="AB60" s="134" t="str">
        <f>IF(AB59="","",IF(AB59=VLOOKUP(AB59,Nongli!$B$2:$C$2488,1),VLOOKUP(AB59,Nongli!$B$2:$C$2488,2,FALSE),VLOOKUP(AB59-VLOOKUP(AB59,Nongli!$B$2:$C$2488,1)+1,Nongli!$E$4:$F$33,2,FALSE)))</f>
        <v>廿九</v>
      </c>
      <c r="AC60" s="134" t="str">
        <f>IF(AC59="","",IF(AC59=VLOOKUP(AC59,Nongli!$B$2:$C$2488,1),VLOOKUP(AC59,Nongli!$B$2:$C$2488,2,FALSE),VLOOKUP(AC59-VLOOKUP(AC59,Nongli!$B$2:$C$2488,1)+1,Nongli!$E$4:$F$33,2,FALSE)))</f>
        <v>七月</v>
      </c>
      <c r="AD60" s="134" t="str">
        <f>IF(AD59="","",IF(AD59=VLOOKUP(AD59,Nongli!$B$2:$C$2488,1),VLOOKUP(AD59,Nongli!$B$2:$C$2488,2,FALSE),VLOOKUP(AD59-VLOOKUP(AD59,Nongli!$B$2:$C$2488,1)+1,Nongli!$E$4:$F$33,2,FALSE)))</f>
        <v>初二</v>
      </c>
      <c r="AE60" s="160" t="str">
        <f>IF(AE59="","",IF(AE59=VLOOKUP(AE59,Nongli!$B$2:$C$2488,1),VLOOKUP(AE59,Nongli!$B$2:$C$2488,2,FALSE),VLOOKUP(AE59-VLOOKUP(AE59,Nongli!$B$2:$C$2488,1)+1,Nongli!$E$4:$F$33,2,FALSE)))</f>
        <v>初三</v>
      </c>
      <c r="AF60" s="161" t="str">
        <f>IF(AF59="","",IF(AF59=VLOOKUP(AF59,Nongli!$B$2:$C$2488,1),VLOOKUP(AF59,Nongli!$B$2:$C$2488,2,FALSE),VLOOKUP(AF59-VLOOKUP(AF59,Nongli!$B$2:$C$2488,1)+1,Nongli!$E$4:$F$33,2,FALSE)))</f>
        <v>初四</v>
      </c>
      <c r="AG60" s="134" t="str">
        <f>IF(AG59="","",IF(AG59=VLOOKUP(AG59,Nongli!$B$2:$C$2488,1),VLOOKUP(AG59,Nongli!$B$2:$C$2488,2,FALSE),VLOOKUP(AG59-VLOOKUP(AG59,Nongli!$B$2:$C$2488,1)+1,Nongli!$E$4:$F$33,2,FALSE)))</f>
        <v>初五</v>
      </c>
      <c r="AH60" s="134" t="str">
        <f>IF(AH59="","",IF(AH59=VLOOKUP(AH59,Nongli!$B$2:$C$2488,1),VLOOKUP(AH59,Nongli!$B$2:$C$2488,2,FALSE),VLOOKUP(AH59-VLOOKUP(AH59,Nongli!$B$2:$C$2488,1)+1,Nongli!$E$4:$F$33,2,FALSE)))</f>
        <v>初六</v>
      </c>
      <c r="AI60" s="134" t="str">
        <f>IF(AI59="","",IF(AI59=VLOOKUP(AI59,Nongli!$B$2:$C$2488,1),VLOOKUP(AI59,Nongli!$B$2:$C$2488,2,FALSE),VLOOKUP(AI59-VLOOKUP(AI59,Nongli!$B$2:$C$2488,1)+1,Nongli!$E$4:$F$33,2,FALSE)))</f>
        <v/>
      </c>
      <c r="AJ60" s="134" t="str">
        <f>IF(AJ59="","",IF(AJ59=VLOOKUP(AJ59,Nongli!$B$2:$C$2488,1),VLOOKUP(AJ59,Nongli!$B$2:$C$2488,2,FALSE),VLOOKUP(AJ59-VLOOKUP(AJ59,Nongli!$B$2:$C$2488,1)+1,Nongli!$E$4:$F$33,2,FALSE)))</f>
        <v/>
      </c>
      <c r="AK60" s="134" t="str">
        <f>IF(AK59="","",IF(AK59=VLOOKUP(AK59,Nongli!$B$2:$C$2488,1),VLOOKUP(AK59,Nongli!$B$2:$C$2488,2,FALSE),VLOOKUP(AK59-VLOOKUP(AK59,Nongli!$B$2:$C$2488,1)+1,Nongli!$E$4:$F$33,2,FALSE)))</f>
        <v/>
      </c>
      <c r="AL60" s="160" t="str">
        <f>IF(AL59="","",IF(AL59=VLOOKUP(AL59,Nongli!$B$2:$C$2488,1),VLOOKUP(AL59,Nongli!$B$2:$C$2488,2,FALSE),VLOOKUP(AL59-VLOOKUP(AL59,Nongli!$B$2:$C$2488,1)+1,Nongli!$E$4:$F$33,2,FALSE)))</f>
        <v/>
      </c>
      <c r="AM60" s="161" t="str">
        <f>IF(AM59="","",IF(AM59=VLOOKUP(AM59,Nongli!$B$2:$C$2488,1),VLOOKUP(AM59,Nongli!$B$2:$C$2488,2,FALSE),VLOOKUP(AM59-VLOOKUP(AM59,Nongli!$B$2:$C$2488,1)+1,Nongli!$E$4:$F$33,2,FALSE)))</f>
        <v/>
      </c>
      <c r="AN60" s="134" t="str">
        <f>IF(AN59="","",IF(AN59=VLOOKUP(AN59,Nongli!$B$2:$C$2488,1),VLOOKUP(AN59,Nongli!$B$2:$C$2488,2,FALSE),VLOOKUP(AN59-VLOOKUP(AN59,Nongli!$B$2:$C$2488,1)+1,Nongli!$E$4:$F$33,2,FALSE)))</f>
        <v/>
      </c>
    </row>
    <row r="61" spans="1:40" s="8" customFormat="1" ht="34.5" customHeight="1">
      <c r="C61" s="62"/>
      <c r="D61" s="118"/>
      <c r="E61" s="54"/>
      <c r="F61" s="54"/>
      <c r="G61" s="54"/>
      <c r="H61" s="54"/>
      <c r="I61" s="54"/>
      <c r="J61" s="111"/>
      <c r="K61" s="118"/>
      <c r="L61" s="54"/>
      <c r="M61" s="135"/>
      <c r="N61" s="135"/>
      <c r="O61" s="135"/>
      <c r="P61" s="147"/>
      <c r="Q61" s="148"/>
      <c r="R61" s="149"/>
      <c r="S61" s="147"/>
      <c r="T61" s="147"/>
      <c r="U61" s="147"/>
      <c r="V61" s="147"/>
      <c r="W61" s="147"/>
      <c r="X61" s="148"/>
      <c r="Y61" s="149"/>
      <c r="Z61" s="147"/>
      <c r="AA61" s="147"/>
      <c r="AB61" s="147"/>
      <c r="AC61" s="147"/>
      <c r="AD61" s="147"/>
      <c r="AE61" s="148"/>
      <c r="AF61" s="149"/>
      <c r="AG61" s="147"/>
      <c r="AH61" s="147"/>
      <c r="AI61" s="147"/>
      <c r="AJ61" s="147"/>
      <c r="AK61" s="147"/>
      <c r="AL61" s="148"/>
      <c r="AM61" s="149"/>
      <c r="AN61" s="147"/>
    </row>
    <row r="62" spans="1:40" s="57" customFormat="1" ht="32.450000000000003" hidden="1" customHeight="1">
      <c r="C62" s="61"/>
      <c r="D62" s="119">
        <f>DATE(YEAR($D$13),8,1)</f>
        <v>214</v>
      </c>
      <c r="E62" s="67"/>
      <c r="F62" s="67"/>
      <c r="G62" s="59"/>
      <c r="H62" s="68">
        <f>D62</f>
        <v>214</v>
      </c>
      <c r="I62" s="67"/>
      <c r="J62" s="112"/>
      <c r="K62" s="119"/>
      <c r="M62" s="136"/>
      <c r="N62" s="136"/>
      <c r="O62" s="136"/>
      <c r="P62" s="136"/>
      <c r="Q62" s="137"/>
      <c r="R62" s="138"/>
      <c r="S62" s="136"/>
      <c r="T62" s="136"/>
      <c r="U62" s="136"/>
      <c r="V62" s="136"/>
      <c r="W62" s="136"/>
      <c r="X62" s="137"/>
      <c r="Y62" s="138"/>
      <c r="Z62" s="136"/>
      <c r="AA62" s="136"/>
      <c r="AB62" s="136"/>
      <c r="AC62" s="136"/>
      <c r="AD62" s="136"/>
      <c r="AE62" s="137"/>
      <c r="AF62" s="138"/>
      <c r="AG62" s="136"/>
      <c r="AH62" s="136"/>
      <c r="AI62" s="136"/>
      <c r="AJ62" s="136"/>
      <c r="AK62" s="136"/>
      <c r="AL62" s="137"/>
      <c r="AM62" s="138"/>
      <c r="AN62" s="136"/>
    </row>
    <row r="63" spans="1:40" s="9" customFormat="1" ht="12.6" hidden="1" customHeight="1">
      <c r="C63" s="63"/>
      <c r="D63" s="120">
        <f>DATE(YEAR(D62),MONTH(D62)+1,0)</f>
        <v>244</v>
      </c>
      <c r="E63" s="48"/>
      <c r="F63" s="49"/>
      <c r="G63" s="96">
        <v>30</v>
      </c>
      <c r="H63" s="46"/>
      <c r="I63" s="49"/>
      <c r="J63" s="113"/>
      <c r="K63" s="120"/>
      <c r="M63" s="139"/>
      <c r="N63" s="139"/>
      <c r="O63" s="139"/>
      <c r="P63" s="150"/>
      <c r="Q63" s="151"/>
      <c r="R63" s="146"/>
      <c r="S63" s="150"/>
      <c r="T63" s="150"/>
      <c r="U63" s="150"/>
      <c r="V63" s="150"/>
      <c r="W63" s="150"/>
      <c r="X63" s="151"/>
      <c r="Y63" s="146"/>
      <c r="Z63" s="150"/>
      <c r="AA63" s="150"/>
      <c r="AB63" s="150"/>
      <c r="AC63" s="150"/>
      <c r="AD63" s="150"/>
      <c r="AE63" s="151"/>
      <c r="AF63" s="146"/>
      <c r="AG63" s="150"/>
      <c r="AH63" s="150"/>
      <c r="AI63" s="150"/>
      <c r="AJ63" s="150"/>
      <c r="AK63" s="150"/>
      <c r="AL63" s="151"/>
      <c r="AM63" s="146"/>
      <c r="AN63" s="150"/>
    </row>
    <row r="64" spans="1:40" s="57" customFormat="1" ht="32.450000000000003" hidden="1" customHeight="1">
      <c r="C64" s="61"/>
      <c r="D64" s="119">
        <v>1</v>
      </c>
      <c r="E64" s="64">
        <v>2</v>
      </c>
      <c r="F64" s="64">
        <v>3</v>
      </c>
      <c r="G64" s="64">
        <v>4</v>
      </c>
      <c r="H64" s="64">
        <v>5</v>
      </c>
      <c r="I64" s="64">
        <v>6</v>
      </c>
      <c r="J64" s="114">
        <v>7</v>
      </c>
      <c r="K64" s="119"/>
      <c r="M64" s="136"/>
      <c r="N64" s="136"/>
      <c r="O64" s="136"/>
      <c r="P64" s="136"/>
      <c r="Q64" s="152"/>
      <c r="R64" s="138"/>
      <c r="S64" s="136"/>
      <c r="T64" s="136"/>
      <c r="U64" s="136"/>
      <c r="V64" s="136"/>
      <c r="W64" s="136"/>
      <c r="X64" s="152"/>
      <c r="Y64" s="138"/>
      <c r="Z64" s="136"/>
      <c r="AA64" s="136"/>
      <c r="AB64" s="136"/>
      <c r="AC64" s="136"/>
      <c r="AD64" s="136"/>
      <c r="AE64" s="152"/>
      <c r="AF64" s="138"/>
      <c r="AG64" s="136"/>
      <c r="AH64" s="136"/>
      <c r="AI64" s="136"/>
      <c r="AJ64" s="136"/>
      <c r="AK64" s="136"/>
      <c r="AL64" s="152"/>
      <c r="AM64" s="138"/>
      <c r="AN64" s="136"/>
    </row>
    <row r="65" spans="1:40" s="9" customFormat="1" ht="12.6" hidden="1" customHeight="1">
      <c r="C65" s="63" t="str">
        <f>IF(C64="","",IF(C64=VLOOKUP(C64,Nongli!$B$2:$C$2488,1),VLOOKUP(C64,Nongli!$B$2:$C$2488,2,FALSE),VLOOKUP(C64-VLOOKUP(C64,Nongli!$B$2:$C$2488,1)+1,Nongli!$E$4:$F$33,2,FALSE)))</f>
        <v/>
      </c>
      <c r="D65" s="120"/>
      <c r="E65" s="52"/>
      <c r="F65" s="52"/>
      <c r="G65" s="52"/>
      <c r="H65" s="52"/>
      <c r="I65" s="52"/>
      <c r="J65" s="115"/>
      <c r="K65" s="120"/>
      <c r="M65" s="139"/>
      <c r="N65" s="139"/>
      <c r="O65" s="139"/>
      <c r="P65" s="150"/>
      <c r="Q65" s="154"/>
      <c r="R65" s="146"/>
      <c r="S65" s="150"/>
      <c r="T65" s="150"/>
      <c r="U65" s="150"/>
      <c r="V65" s="150"/>
      <c r="W65" s="150"/>
      <c r="X65" s="154"/>
      <c r="Y65" s="146"/>
      <c r="Z65" s="150"/>
      <c r="AA65" s="150"/>
      <c r="AB65" s="150"/>
      <c r="AC65" s="150"/>
      <c r="AD65" s="150"/>
      <c r="AE65" s="154"/>
      <c r="AF65" s="146"/>
      <c r="AG65" s="150"/>
      <c r="AH65" s="150"/>
      <c r="AI65" s="150"/>
      <c r="AJ65" s="150"/>
      <c r="AK65" s="150"/>
      <c r="AL65" s="154"/>
      <c r="AM65" s="146"/>
      <c r="AN65" s="150"/>
    </row>
    <row r="66" spans="1:40" s="57" customFormat="1" ht="32.450000000000003" customHeight="1">
      <c r="A66" s="57">
        <f>A59+1</f>
        <v>8</v>
      </c>
      <c r="C66" s="61" t="s">
        <v>300</v>
      </c>
      <c r="D66" s="116" t="str">
        <f>IF(WEEKDAY(D62)&gt;D64,"",D62+D64-WEEKDAY(D62))</f>
        <v/>
      </c>
      <c r="E66" s="53" t="str">
        <f>IF(WEEKDAY(D62)&gt;E64,"",D62+E64-WEEKDAY(D62))</f>
        <v/>
      </c>
      <c r="F66" s="53" t="str">
        <f>IF(WEEKDAY(D62)&gt;F64,"",D62+F64-WEEKDAY(D62))</f>
        <v/>
      </c>
      <c r="G66" s="53">
        <f>IF(WEEKDAY(D62)&gt;G64,"",D62+G64-WEEKDAY(D62))</f>
        <v>214</v>
      </c>
      <c r="H66" s="53">
        <f>IF(WEEKDAY(D62)&gt;H64,"",D62+H64-WEEKDAY(D62))</f>
        <v>215</v>
      </c>
      <c r="I66" s="53">
        <f>IF(WEEKDAY(D62)&gt;I64,"",D62+I64-WEEKDAY(D62))</f>
        <v>216</v>
      </c>
      <c r="J66" s="110">
        <f>IF(WEEKDAY(D62)&gt;J64,"",D62+J64-WEEKDAY(D62))</f>
        <v>217</v>
      </c>
      <c r="K66" s="116">
        <f t="shared" ref="K66:AE66" si="84">J66+1</f>
        <v>218</v>
      </c>
      <c r="L66" s="53">
        <f t="shared" si="84"/>
        <v>219</v>
      </c>
      <c r="M66" s="131">
        <f t="shared" si="84"/>
        <v>220</v>
      </c>
      <c r="N66" s="131">
        <f t="shared" si="84"/>
        <v>221</v>
      </c>
      <c r="O66" s="131">
        <f t="shared" si="84"/>
        <v>222</v>
      </c>
      <c r="P66" s="131">
        <f t="shared" si="84"/>
        <v>223</v>
      </c>
      <c r="Q66" s="132">
        <f t="shared" si="84"/>
        <v>224</v>
      </c>
      <c r="R66" s="133">
        <f t="shared" si="84"/>
        <v>225</v>
      </c>
      <c r="S66" s="131">
        <f t="shared" si="84"/>
        <v>226</v>
      </c>
      <c r="T66" s="131">
        <f t="shared" si="84"/>
        <v>227</v>
      </c>
      <c r="U66" s="131">
        <f t="shared" si="84"/>
        <v>228</v>
      </c>
      <c r="V66" s="131">
        <f t="shared" si="84"/>
        <v>229</v>
      </c>
      <c r="W66" s="131">
        <f t="shared" si="84"/>
        <v>230</v>
      </c>
      <c r="X66" s="132">
        <f t="shared" si="84"/>
        <v>231</v>
      </c>
      <c r="Y66" s="133">
        <f t="shared" si="84"/>
        <v>232</v>
      </c>
      <c r="Z66" s="131">
        <f t="shared" si="84"/>
        <v>233</v>
      </c>
      <c r="AA66" s="131">
        <f t="shared" si="84"/>
        <v>234</v>
      </c>
      <c r="AB66" s="131">
        <f t="shared" si="84"/>
        <v>235</v>
      </c>
      <c r="AC66" s="131">
        <f t="shared" si="84"/>
        <v>236</v>
      </c>
      <c r="AD66" s="131">
        <f t="shared" si="84"/>
        <v>237</v>
      </c>
      <c r="AE66" s="132">
        <f t="shared" si="84"/>
        <v>238</v>
      </c>
      <c r="AF66" s="133">
        <f>IF(Y66+7&gt;D63,"",Y66+7)</f>
        <v>239</v>
      </c>
      <c r="AG66" s="131">
        <f t="shared" ref="AG66" si="85">IF(Z66+7&gt;$D63,"",Z66+7)</f>
        <v>240</v>
      </c>
      <c r="AH66" s="131">
        <f t="shared" ref="AH66" si="86">IF(AA66+7&gt;$D63,"",AA66+7)</f>
        <v>241</v>
      </c>
      <c r="AI66" s="131">
        <f t="shared" ref="AI66" si="87">IF(AB66+7&gt;$D63,"",AB66+7)</f>
        <v>242</v>
      </c>
      <c r="AJ66" s="131">
        <f t="shared" ref="AJ66" si="88">IF(AC66+7&gt;$D63,"",AC66+7)</f>
        <v>243</v>
      </c>
      <c r="AK66" s="131">
        <f t="shared" ref="AK66" si="89">IF(AD66+7&gt;$D63,"",AD66+7)</f>
        <v>244</v>
      </c>
      <c r="AL66" s="132" t="str">
        <f t="shared" ref="AL66" si="90">IF(AE66+7&gt;$D63,"",AE66+7)</f>
        <v/>
      </c>
      <c r="AM66" s="133" t="str">
        <f t="shared" ref="AM66:AN66" si="91">IF(AF66+7&gt;$D63,"",AF66+7)</f>
        <v/>
      </c>
      <c r="AN66" s="131" t="str">
        <f t="shared" si="91"/>
        <v/>
      </c>
    </row>
    <row r="67" spans="1:40" s="9" customFormat="1" ht="14.45" customHeight="1">
      <c r="C67" s="63"/>
      <c r="D67" s="117" t="str">
        <f>IF(D66="","",IF(D66=VLOOKUP(D66,Nongli!$B$2:$C$2488,1),VLOOKUP(D66,Nongli!$B$2:$C$2488,2,FALSE),VLOOKUP(D66-VLOOKUP(D66,Nongli!$B$2:$C$2488,1)+1,Nongli!$E$4:$F$33,2,FALSE)))</f>
        <v/>
      </c>
      <c r="E67" s="108" t="str">
        <f>IF(E66="","",IF(E66=VLOOKUP(E66,Nongli!$B$2:$C$2488,1),VLOOKUP(E66,Nongli!$B$2:$C$2488,2,FALSE),VLOOKUP(E66-VLOOKUP(E66,Nongli!$B$2:$C$2488,1)+1,Nongli!$E$4:$F$33,2,FALSE)))</f>
        <v/>
      </c>
      <c r="F67" s="108" t="str">
        <f>IF(F66="","",IF(F66=VLOOKUP(F66,Nongli!$B$2:$C$2488,1),VLOOKUP(F66,Nongli!$B$2:$C$2488,2,FALSE),VLOOKUP(F66-VLOOKUP(F66,Nongli!$B$2:$C$2488,1)+1,Nongli!$E$4:$F$33,2,FALSE)))</f>
        <v/>
      </c>
      <c r="G67" s="108" t="str">
        <f>IF(G66="","",IF(G66=VLOOKUP(G66,Nongli!$B$2:$C$2488,1),VLOOKUP(G66,Nongli!$B$2:$C$2488,2,FALSE),VLOOKUP(G66-VLOOKUP(G66,Nongli!$B$2:$C$2488,1)+1,Nongli!$E$4:$F$33,2,FALSE)))</f>
        <v>初七</v>
      </c>
      <c r="H67" s="108" t="str">
        <f>IF(H66="","",IF(H66=VLOOKUP(H66,Nongli!$B$2:$C$2488,1),VLOOKUP(H66,Nongli!$B$2:$C$2488,2,FALSE),VLOOKUP(H66-VLOOKUP(H66,Nongli!$B$2:$C$2488,1)+1,Nongli!$E$4:$F$33,2,FALSE)))</f>
        <v>初八</v>
      </c>
      <c r="I67" s="108" t="str">
        <f>IF(I66="","",IF(I66=VLOOKUP(I66,Nongli!$B$2:$C$2488,1),VLOOKUP(I66,Nongli!$B$2:$C$2488,2,FALSE),VLOOKUP(I66-VLOOKUP(I66,Nongli!$B$2:$C$2488,1)+1,Nongli!$E$4:$F$33,2,FALSE)))</f>
        <v>初九</v>
      </c>
      <c r="J67" s="109" t="str">
        <f>IF(J66="","",IF(J66=VLOOKUP(J66,Nongli!$B$2:$C$2488,1),VLOOKUP(J66,Nongli!$B$2:$C$2488,2,FALSE),VLOOKUP(J66-VLOOKUP(J66,Nongli!$B$2:$C$2488,1)+1,Nongli!$E$4:$F$33,2,FALSE)))</f>
        <v>初十</v>
      </c>
      <c r="K67" s="117" t="str">
        <f>IF(K66="","",IF(K66=VLOOKUP(K66,Nongli!$B$2:$C$2488,1),VLOOKUP(K66,Nongli!$B$2:$C$2488,2,FALSE),VLOOKUP(K66-VLOOKUP(K66,Nongli!$B$2:$C$2488,1)+1,Nongli!$E$4:$F$33,2,FALSE)))</f>
        <v>十一</v>
      </c>
      <c r="L67" s="108" t="str">
        <f>IF(L66="","",IF(L66=VLOOKUP(L66,Nongli!$B$2:$C$2488,1),VLOOKUP(L66,Nongli!$B$2:$C$2488,2,FALSE),VLOOKUP(L66-VLOOKUP(L66,Nongli!$B$2:$C$2488,1)+1,Nongli!$E$4:$F$33,2,FALSE)))</f>
        <v>十二</v>
      </c>
      <c r="M67" s="134" t="str">
        <f>IF(M66="","",IF(M66=VLOOKUP(M66,Nongli!$B$2:$C$2488,1),VLOOKUP(M66,Nongli!$B$2:$C$2488,2,FALSE),VLOOKUP(M66-VLOOKUP(M66,Nongli!$B$2:$C$2488,1)+1,Nongli!$E$4:$F$33,2,FALSE)))</f>
        <v>十三</v>
      </c>
      <c r="N67" s="134" t="str">
        <f>IF(N66="","",IF(N66=VLOOKUP(N66,Nongli!$B$2:$C$2488,1),VLOOKUP(N66,Nongli!$B$2:$C$2488,2,FALSE),VLOOKUP(N66-VLOOKUP(N66,Nongli!$B$2:$C$2488,1)+1,Nongli!$E$4:$F$33,2,FALSE)))</f>
        <v>十四</v>
      </c>
      <c r="O67" s="134" t="str">
        <f>IF(O66="","",IF(O66=VLOOKUP(O66,Nongli!$B$2:$C$2488,1),VLOOKUP(O66,Nongli!$B$2:$C$2488,2,FALSE),VLOOKUP(O66-VLOOKUP(O66,Nongli!$B$2:$C$2488,1)+1,Nongli!$E$4:$F$33,2,FALSE)))</f>
        <v>十五</v>
      </c>
      <c r="P67" s="134" t="str">
        <f>IF(P66="","",IF(P66=VLOOKUP(P66,Nongli!$B$2:$C$2488,1),VLOOKUP(P66,Nongli!$B$2:$C$2488,2,FALSE),VLOOKUP(P66-VLOOKUP(P66,Nongli!$B$2:$C$2488,1)+1,Nongli!$E$4:$F$33,2,FALSE)))</f>
        <v>十六</v>
      </c>
      <c r="Q67" s="160" t="str">
        <f>IF(Q66="","",IF(Q66=VLOOKUP(Q66,Nongli!$B$2:$C$2488,1),VLOOKUP(Q66,Nongli!$B$2:$C$2488,2,FALSE),VLOOKUP(Q66-VLOOKUP(Q66,Nongli!$B$2:$C$2488,1)+1,Nongli!$E$4:$F$33,2,FALSE)))</f>
        <v>十七</v>
      </c>
      <c r="R67" s="161" t="str">
        <f>IF(R66="","",IF(R66=VLOOKUP(R66,Nongli!$B$2:$C$2488,1),VLOOKUP(R66,Nongli!$B$2:$C$2488,2,FALSE),VLOOKUP(R66-VLOOKUP(R66,Nongli!$B$2:$C$2488,1)+1,Nongli!$E$4:$F$33,2,FALSE)))</f>
        <v>十八</v>
      </c>
      <c r="S67" s="134" t="str">
        <f>IF(S66="","",IF(S66=VLOOKUP(S66,Nongli!$B$2:$C$2488,1),VLOOKUP(S66,Nongli!$B$2:$C$2488,2,FALSE),VLOOKUP(S66-VLOOKUP(S66,Nongli!$B$2:$C$2488,1)+1,Nongli!$E$4:$F$33,2,FALSE)))</f>
        <v>十九</v>
      </c>
      <c r="T67" s="134" t="str">
        <f>IF(T66="","",IF(T66=VLOOKUP(T66,Nongli!$B$2:$C$2488,1),VLOOKUP(T66,Nongli!$B$2:$C$2488,2,FALSE),VLOOKUP(T66-VLOOKUP(T66,Nongli!$B$2:$C$2488,1)+1,Nongli!$E$4:$F$33,2,FALSE)))</f>
        <v>二十</v>
      </c>
      <c r="U67" s="134" t="str">
        <f>IF(U66="","",IF(U66=VLOOKUP(U66,Nongli!$B$2:$C$2488,1),VLOOKUP(U66,Nongli!$B$2:$C$2488,2,FALSE),VLOOKUP(U66-VLOOKUP(U66,Nongli!$B$2:$C$2488,1)+1,Nongli!$E$4:$F$33,2,FALSE)))</f>
        <v>廿一</v>
      </c>
      <c r="V67" s="134" t="str">
        <f>IF(V66="","",IF(V66=VLOOKUP(V66,Nongli!$B$2:$C$2488,1),VLOOKUP(V66,Nongli!$B$2:$C$2488,2,FALSE),VLOOKUP(V66-VLOOKUP(V66,Nongli!$B$2:$C$2488,1)+1,Nongli!$E$4:$F$33,2,FALSE)))</f>
        <v>廿二</v>
      </c>
      <c r="W67" s="134" t="str">
        <f>IF(W66="","",IF(W66=VLOOKUP(W66,Nongli!$B$2:$C$2488,1),VLOOKUP(W66,Nongli!$B$2:$C$2488,2,FALSE),VLOOKUP(W66-VLOOKUP(W66,Nongli!$B$2:$C$2488,1)+1,Nongli!$E$4:$F$33,2,FALSE)))</f>
        <v>廿三</v>
      </c>
      <c r="X67" s="160" t="str">
        <f>IF(X66="","",IF(X66=VLOOKUP(X66,Nongli!$B$2:$C$2488,1),VLOOKUP(X66,Nongli!$B$2:$C$2488,2,FALSE),VLOOKUP(X66-VLOOKUP(X66,Nongli!$B$2:$C$2488,1)+1,Nongli!$E$4:$F$33,2,FALSE)))</f>
        <v>廿四</v>
      </c>
      <c r="Y67" s="161" t="str">
        <f>IF(Y66="","",IF(Y66=VLOOKUP(Y66,Nongli!$B$2:$C$2488,1),VLOOKUP(Y66,Nongli!$B$2:$C$2488,2,FALSE),VLOOKUP(Y66-VLOOKUP(Y66,Nongli!$B$2:$C$2488,1)+1,Nongli!$E$4:$F$33,2,FALSE)))</f>
        <v>廿五</v>
      </c>
      <c r="Z67" s="134" t="str">
        <f>IF(Z66="","",IF(Z66=VLOOKUP(Z66,Nongli!$B$2:$C$2488,1),VLOOKUP(Z66,Nongli!$B$2:$C$2488,2,FALSE),VLOOKUP(Z66-VLOOKUP(Z66,Nongli!$B$2:$C$2488,1)+1,Nongli!$E$4:$F$33,2,FALSE)))</f>
        <v>廿六</v>
      </c>
      <c r="AA67" s="134" t="str">
        <f>IF(AA66="","",IF(AA66=VLOOKUP(AA66,Nongli!$B$2:$C$2488,1),VLOOKUP(AA66,Nongli!$B$2:$C$2488,2,FALSE),VLOOKUP(AA66-VLOOKUP(AA66,Nongli!$B$2:$C$2488,1)+1,Nongli!$E$4:$F$33,2,FALSE)))</f>
        <v>廿七</v>
      </c>
      <c r="AB67" s="134" t="str">
        <f>IF(AB66="","",IF(AB66=VLOOKUP(AB66,Nongli!$B$2:$C$2488,1),VLOOKUP(AB66,Nongli!$B$2:$C$2488,2,FALSE),VLOOKUP(AB66-VLOOKUP(AB66,Nongli!$B$2:$C$2488,1)+1,Nongli!$E$4:$F$33,2,FALSE)))</f>
        <v>廿八</v>
      </c>
      <c r="AC67" s="134" t="str">
        <f>IF(AC66="","",IF(AC66=VLOOKUP(AC66,Nongli!$B$2:$C$2488,1),VLOOKUP(AC66,Nongli!$B$2:$C$2488,2,FALSE),VLOOKUP(AC66-VLOOKUP(AC66,Nongli!$B$2:$C$2488,1)+1,Nongli!$E$4:$F$33,2,FALSE)))</f>
        <v>廿九</v>
      </c>
      <c r="AD67" s="134" t="str">
        <f>IF(AD66="","",IF(AD66=VLOOKUP(AD66,Nongli!$B$2:$C$2488,1),VLOOKUP(AD66,Nongli!$B$2:$C$2488,2,FALSE),VLOOKUP(AD66-VLOOKUP(AD66,Nongli!$B$2:$C$2488,1)+1,Nongli!$E$4:$F$33,2,FALSE)))</f>
        <v>三十</v>
      </c>
      <c r="AE67" s="160" t="str">
        <f>IF(AE66="","",IF(AE66=VLOOKUP(AE66,Nongli!$B$2:$C$2488,1),VLOOKUP(AE66,Nongli!$B$2:$C$2488,2,FALSE),VLOOKUP(AE66-VLOOKUP(AE66,Nongli!$B$2:$C$2488,1)+1,Nongli!$E$4:$F$33,2,FALSE)))</f>
        <v>八月</v>
      </c>
      <c r="AF67" s="161" t="str">
        <f>IF(AF66="","",IF(AF66=VLOOKUP(AF66,Nongli!$B$2:$C$2488,1),VLOOKUP(AF66,Nongli!$B$2:$C$2488,2,FALSE),VLOOKUP(AF66-VLOOKUP(AF66,Nongli!$B$2:$C$2488,1)+1,Nongli!$E$4:$F$33,2,FALSE)))</f>
        <v>初二</v>
      </c>
      <c r="AG67" s="134" t="str">
        <f>IF(AG66="","",IF(AG66=VLOOKUP(AG66,Nongli!$B$2:$C$2488,1),VLOOKUP(AG66,Nongli!$B$2:$C$2488,2,FALSE),VLOOKUP(AG66-VLOOKUP(AG66,Nongli!$B$2:$C$2488,1)+1,Nongli!$E$4:$F$33,2,FALSE)))</f>
        <v>初三</v>
      </c>
      <c r="AH67" s="134" t="str">
        <f>IF(AH66="","",IF(AH66=VLOOKUP(AH66,Nongli!$B$2:$C$2488,1),VLOOKUP(AH66,Nongli!$B$2:$C$2488,2,FALSE),VLOOKUP(AH66-VLOOKUP(AH66,Nongli!$B$2:$C$2488,1)+1,Nongli!$E$4:$F$33,2,FALSE)))</f>
        <v>初四</v>
      </c>
      <c r="AI67" s="134" t="str">
        <f>IF(AI66="","",IF(AI66=VLOOKUP(AI66,Nongli!$B$2:$C$2488,1),VLOOKUP(AI66,Nongli!$B$2:$C$2488,2,FALSE),VLOOKUP(AI66-VLOOKUP(AI66,Nongli!$B$2:$C$2488,1)+1,Nongli!$E$4:$F$33,2,FALSE)))</f>
        <v>初五</v>
      </c>
      <c r="AJ67" s="134" t="str">
        <f>IF(AJ66="","",IF(AJ66=VLOOKUP(AJ66,Nongli!$B$2:$C$2488,1),VLOOKUP(AJ66,Nongli!$B$2:$C$2488,2,FALSE),VLOOKUP(AJ66-VLOOKUP(AJ66,Nongli!$B$2:$C$2488,1)+1,Nongli!$E$4:$F$33,2,FALSE)))</f>
        <v>初六</v>
      </c>
      <c r="AK67" s="134" t="str">
        <f>IF(AK66="","",IF(AK66=VLOOKUP(AK66,Nongli!$B$2:$C$2488,1),VLOOKUP(AK66,Nongli!$B$2:$C$2488,2,FALSE),VLOOKUP(AK66-VLOOKUP(AK66,Nongli!$B$2:$C$2488,1)+1,Nongli!$E$4:$F$33,2,FALSE)))</f>
        <v>初七</v>
      </c>
      <c r="AL67" s="160" t="str">
        <f>IF(AL66="","",IF(AL66=VLOOKUP(AL66,Nongli!$B$2:$C$2488,1),VLOOKUP(AL66,Nongli!$B$2:$C$2488,2,FALSE),VLOOKUP(AL66-VLOOKUP(AL66,Nongli!$B$2:$C$2488,1)+1,Nongli!$E$4:$F$33,2,FALSE)))</f>
        <v/>
      </c>
      <c r="AM67" s="161" t="str">
        <f>IF(AM66="","",IF(AM66=VLOOKUP(AM66,Nongli!$B$2:$C$2488,1),VLOOKUP(AM66,Nongli!$B$2:$C$2488,2,FALSE),VLOOKUP(AM66-VLOOKUP(AM66,Nongli!$B$2:$C$2488,1)+1,Nongli!$E$4:$F$33,2,FALSE)))</f>
        <v/>
      </c>
      <c r="AN67" s="134" t="str">
        <f>IF(AN66="","",IF(AN66=VLOOKUP(AN66,Nongli!$B$2:$C$2488,1),VLOOKUP(AN66,Nongli!$B$2:$C$2488,2,FALSE),VLOOKUP(AN66-VLOOKUP(AN66,Nongli!$B$2:$C$2488,1)+1,Nongli!$E$4:$F$33,2,FALSE)))</f>
        <v/>
      </c>
    </row>
    <row r="68" spans="1:40" s="8" customFormat="1" ht="34.5" customHeight="1">
      <c r="C68" s="62"/>
      <c r="D68" s="118"/>
      <c r="E68" s="54"/>
      <c r="F68" s="54"/>
      <c r="G68" s="54"/>
      <c r="H68" s="54"/>
      <c r="I68" s="54"/>
      <c r="J68" s="111"/>
      <c r="K68" s="118"/>
      <c r="L68" s="54"/>
      <c r="M68" s="135"/>
      <c r="N68" s="135"/>
      <c r="O68" s="135"/>
      <c r="P68" s="147"/>
      <c r="Q68" s="148"/>
      <c r="R68" s="149"/>
      <c r="S68" s="147"/>
      <c r="T68" s="147"/>
      <c r="U68" s="147"/>
      <c r="V68" s="147"/>
      <c r="W68" s="147"/>
      <c r="X68" s="148"/>
      <c r="Y68" s="149"/>
      <c r="Z68" s="147"/>
      <c r="AA68" s="147"/>
      <c r="AB68" s="147"/>
      <c r="AC68" s="147"/>
      <c r="AD68" s="147"/>
      <c r="AE68" s="148"/>
      <c r="AF68" s="149"/>
      <c r="AG68" s="147"/>
      <c r="AH68" s="147"/>
      <c r="AI68" s="147"/>
      <c r="AJ68" s="147"/>
      <c r="AK68" s="147"/>
      <c r="AL68" s="148"/>
      <c r="AM68" s="149"/>
      <c r="AN68" s="147"/>
    </row>
    <row r="69" spans="1:40" s="57" customFormat="1" ht="32.450000000000003" hidden="1" customHeight="1">
      <c r="C69" s="61"/>
      <c r="D69" s="119">
        <f>DATE(YEAR($D$13),9,1)</f>
        <v>245</v>
      </c>
      <c r="E69" s="67"/>
      <c r="F69" s="67"/>
      <c r="G69" s="59"/>
      <c r="H69" s="68">
        <f>D69</f>
        <v>245</v>
      </c>
      <c r="I69" s="67"/>
      <c r="J69" s="112"/>
      <c r="K69" s="119"/>
      <c r="M69" s="136"/>
      <c r="N69" s="136"/>
      <c r="O69" s="136"/>
      <c r="P69" s="136"/>
      <c r="Q69" s="137"/>
      <c r="R69" s="138"/>
      <c r="S69" s="136"/>
      <c r="T69" s="136"/>
      <c r="U69" s="136"/>
      <c r="V69" s="136"/>
      <c r="W69" s="136"/>
      <c r="X69" s="137"/>
      <c r="Y69" s="138"/>
      <c r="Z69" s="136"/>
      <c r="AA69" s="136"/>
      <c r="AB69" s="136"/>
      <c r="AC69" s="136"/>
      <c r="AD69" s="136"/>
      <c r="AE69" s="137"/>
      <c r="AF69" s="138"/>
      <c r="AG69" s="136"/>
      <c r="AH69" s="136"/>
      <c r="AI69" s="136"/>
      <c r="AJ69" s="136"/>
      <c r="AK69" s="136"/>
      <c r="AL69" s="137"/>
      <c r="AM69" s="138"/>
      <c r="AN69" s="136"/>
    </row>
    <row r="70" spans="1:40" s="9" customFormat="1" ht="12.6" hidden="1" customHeight="1">
      <c r="C70" s="63"/>
      <c r="D70" s="120">
        <f>DATE(YEAR(D69),MONTH(D69)+1,0)</f>
        <v>274</v>
      </c>
      <c r="E70" s="48"/>
      <c r="F70" s="49"/>
      <c r="G70" s="96">
        <v>30</v>
      </c>
      <c r="H70" s="46"/>
      <c r="I70" s="49"/>
      <c r="J70" s="113"/>
      <c r="K70" s="120"/>
      <c r="M70" s="139"/>
      <c r="N70" s="139"/>
      <c r="O70" s="139"/>
      <c r="P70" s="150"/>
      <c r="Q70" s="151"/>
      <c r="R70" s="146"/>
      <c r="S70" s="150"/>
      <c r="T70" s="150"/>
      <c r="U70" s="150"/>
      <c r="V70" s="150"/>
      <c r="W70" s="150"/>
      <c r="X70" s="151"/>
      <c r="Y70" s="146"/>
      <c r="Z70" s="150"/>
      <c r="AA70" s="150"/>
      <c r="AB70" s="150"/>
      <c r="AC70" s="150"/>
      <c r="AD70" s="150"/>
      <c r="AE70" s="151"/>
      <c r="AF70" s="146"/>
      <c r="AG70" s="150"/>
      <c r="AH70" s="150"/>
      <c r="AI70" s="150"/>
      <c r="AJ70" s="150"/>
      <c r="AK70" s="150"/>
      <c r="AL70" s="151"/>
      <c r="AM70" s="146"/>
      <c r="AN70" s="150"/>
    </row>
    <row r="71" spans="1:40" s="57" customFormat="1" ht="32.450000000000003" hidden="1" customHeight="1">
      <c r="C71" s="61"/>
      <c r="D71" s="119">
        <v>1</v>
      </c>
      <c r="E71" s="64">
        <v>2</v>
      </c>
      <c r="F71" s="64">
        <v>3</v>
      </c>
      <c r="G71" s="64">
        <v>4</v>
      </c>
      <c r="H71" s="64">
        <v>5</v>
      </c>
      <c r="I71" s="64">
        <v>6</v>
      </c>
      <c r="J71" s="114">
        <v>7</v>
      </c>
      <c r="K71" s="119"/>
      <c r="M71" s="136"/>
      <c r="N71" s="136"/>
      <c r="O71" s="136"/>
      <c r="P71" s="136"/>
      <c r="Q71" s="152"/>
      <c r="R71" s="138"/>
      <c r="S71" s="136"/>
      <c r="T71" s="136"/>
      <c r="U71" s="136"/>
      <c r="V71" s="136"/>
      <c r="W71" s="136"/>
      <c r="X71" s="152"/>
      <c r="Y71" s="138"/>
      <c r="Z71" s="136"/>
      <c r="AA71" s="136"/>
      <c r="AB71" s="136"/>
      <c r="AC71" s="136"/>
      <c r="AD71" s="136"/>
      <c r="AE71" s="152"/>
      <c r="AF71" s="138"/>
      <c r="AG71" s="136"/>
      <c r="AH71" s="136"/>
      <c r="AI71" s="136"/>
      <c r="AJ71" s="136"/>
      <c r="AK71" s="136"/>
      <c r="AL71" s="152"/>
      <c r="AM71" s="138"/>
      <c r="AN71" s="136"/>
    </row>
    <row r="72" spans="1:40" s="9" customFormat="1" ht="12.6" hidden="1" customHeight="1">
      <c r="C72" s="63" t="str">
        <f>IF(C71="","",IF(C71=VLOOKUP(C71,Nongli!$B$2:$C$2488,1),VLOOKUP(C71,Nongli!$B$2:$C$2488,2,FALSE),VLOOKUP(C71-VLOOKUP(C71,Nongli!$B$2:$C$2488,1)+1,Nongli!$E$4:$F$33,2,FALSE)))</f>
        <v/>
      </c>
      <c r="D72" s="120"/>
      <c r="E72" s="52"/>
      <c r="F72" s="52"/>
      <c r="G72" s="52"/>
      <c r="H72" s="52"/>
      <c r="I72" s="52"/>
      <c r="J72" s="115"/>
      <c r="K72" s="120"/>
      <c r="M72" s="139"/>
      <c r="N72" s="139"/>
      <c r="O72" s="139"/>
      <c r="P72" s="150"/>
      <c r="Q72" s="154"/>
      <c r="R72" s="146"/>
      <c r="S72" s="150"/>
      <c r="T72" s="150"/>
      <c r="U72" s="150"/>
      <c r="V72" s="150"/>
      <c r="W72" s="150"/>
      <c r="X72" s="154"/>
      <c r="Y72" s="146"/>
      <c r="Z72" s="150"/>
      <c r="AA72" s="150"/>
      <c r="AB72" s="150"/>
      <c r="AC72" s="150"/>
      <c r="AD72" s="150"/>
      <c r="AE72" s="154"/>
      <c r="AF72" s="146"/>
      <c r="AG72" s="150"/>
      <c r="AH72" s="150"/>
      <c r="AI72" s="150"/>
      <c r="AJ72" s="150"/>
      <c r="AK72" s="150"/>
      <c r="AL72" s="154"/>
      <c r="AM72" s="146"/>
      <c r="AN72" s="150"/>
    </row>
    <row r="73" spans="1:40" s="57" customFormat="1" ht="32.450000000000003" customHeight="1">
      <c r="A73" s="57">
        <f>A66+1</f>
        <v>9</v>
      </c>
      <c r="C73" s="61" t="s">
        <v>301</v>
      </c>
      <c r="D73" s="116" t="str">
        <f>IF(WEEKDAY(D69)&gt;D71,"",D69+D71-WEEKDAY(D69))</f>
        <v/>
      </c>
      <c r="E73" s="53" t="str">
        <f>IF(WEEKDAY(D69)&gt;E71,"",D69+E71-WEEKDAY(D69))</f>
        <v/>
      </c>
      <c r="F73" s="53" t="str">
        <f>IF(WEEKDAY(D69)&gt;F71,"",D69+F71-WEEKDAY(D69))</f>
        <v/>
      </c>
      <c r="G73" s="53" t="str">
        <f>IF(WEEKDAY(D69)&gt;G71,"",D69+G71-WEEKDAY(D69))</f>
        <v/>
      </c>
      <c r="H73" s="53" t="str">
        <f>IF(WEEKDAY(D69)&gt;H71,"",D69+H71-WEEKDAY(D69))</f>
        <v/>
      </c>
      <c r="I73" s="53" t="str">
        <f>IF(WEEKDAY(D69)&gt;I71,"",D69+I71-WEEKDAY(D69))</f>
        <v/>
      </c>
      <c r="J73" s="110">
        <f>IF(WEEKDAY(D69)&gt;J71,"",D69+J71-WEEKDAY(D69))</f>
        <v>245</v>
      </c>
      <c r="K73" s="116">
        <f t="shared" ref="K73:AE73" si="92">J73+1</f>
        <v>246</v>
      </c>
      <c r="L73" s="53">
        <f t="shared" si="92"/>
        <v>247</v>
      </c>
      <c r="M73" s="131">
        <f t="shared" si="92"/>
        <v>248</v>
      </c>
      <c r="N73" s="131">
        <f t="shared" si="92"/>
        <v>249</v>
      </c>
      <c r="O73" s="131">
        <f t="shared" si="92"/>
        <v>250</v>
      </c>
      <c r="P73" s="131">
        <f t="shared" si="92"/>
        <v>251</v>
      </c>
      <c r="Q73" s="132">
        <f t="shared" si="92"/>
        <v>252</v>
      </c>
      <c r="R73" s="133">
        <f t="shared" si="92"/>
        <v>253</v>
      </c>
      <c r="S73" s="131">
        <f t="shared" si="92"/>
        <v>254</v>
      </c>
      <c r="T73" s="131">
        <f t="shared" si="92"/>
        <v>255</v>
      </c>
      <c r="U73" s="131">
        <f t="shared" si="92"/>
        <v>256</v>
      </c>
      <c r="V73" s="131">
        <f t="shared" si="92"/>
        <v>257</v>
      </c>
      <c r="W73" s="131">
        <f t="shared" si="92"/>
        <v>258</v>
      </c>
      <c r="X73" s="132">
        <f t="shared" si="92"/>
        <v>259</v>
      </c>
      <c r="Y73" s="133">
        <f t="shared" si="92"/>
        <v>260</v>
      </c>
      <c r="Z73" s="131">
        <f t="shared" si="92"/>
        <v>261</v>
      </c>
      <c r="AA73" s="131">
        <f t="shared" si="92"/>
        <v>262</v>
      </c>
      <c r="AB73" s="131">
        <f t="shared" si="92"/>
        <v>263</v>
      </c>
      <c r="AC73" s="131">
        <f t="shared" si="92"/>
        <v>264</v>
      </c>
      <c r="AD73" s="131">
        <f t="shared" si="92"/>
        <v>265</v>
      </c>
      <c r="AE73" s="132">
        <f t="shared" si="92"/>
        <v>266</v>
      </c>
      <c r="AF73" s="133">
        <f>IF(Y73+7&gt;D70,"",Y73+7)</f>
        <v>267</v>
      </c>
      <c r="AG73" s="131">
        <f t="shared" ref="AG73" si="93">IF(Z73+7&gt;$D70,"",Z73+7)</f>
        <v>268</v>
      </c>
      <c r="AH73" s="131">
        <f t="shared" ref="AH73" si="94">IF(AA73+7&gt;$D70,"",AA73+7)</f>
        <v>269</v>
      </c>
      <c r="AI73" s="131">
        <f t="shared" ref="AI73" si="95">IF(AB73+7&gt;$D70,"",AB73+7)</f>
        <v>270</v>
      </c>
      <c r="AJ73" s="131">
        <f t="shared" ref="AJ73" si="96">IF(AC73+7&gt;$D70,"",AC73+7)</f>
        <v>271</v>
      </c>
      <c r="AK73" s="131">
        <f t="shared" ref="AK73" si="97">IF(AD73+7&gt;$D70,"",AD73+7)</f>
        <v>272</v>
      </c>
      <c r="AL73" s="132">
        <f t="shared" ref="AL73" si="98">IF(AE73+7&gt;$D70,"",AE73+7)</f>
        <v>273</v>
      </c>
      <c r="AM73" s="133">
        <f t="shared" ref="AM73:AN73" si="99">IF(AF73+7&gt;$D70,"",AF73+7)</f>
        <v>274</v>
      </c>
      <c r="AN73" s="131" t="str">
        <f t="shared" si="99"/>
        <v/>
      </c>
    </row>
    <row r="74" spans="1:40" s="9" customFormat="1" ht="14.45" customHeight="1">
      <c r="C74" s="62"/>
      <c r="D74" s="117" t="str">
        <f>IF(D73="","",IF(D73=VLOOKUP(D73,Nongli!$B$2:$C$2488,1),VLOOKUP(D73,Nongli!$B$2:$C$2488,2,FALSE),VLOOKUP(D73-VLOOKUP(D73,Nongli!$B$2:$C$2488,1)+1,Nongli!$E$4:$F$33,2,FALSE)))</f>
        <v/>
      </c>
      <c r="E74" s="108" t="str">
        <f>IF(E73="","",IF(E73=VLOOKUP(E73,Nongli!$B$2:$C$2488,1),VLOOKUP(E73,Nongli!$B$2:$C$2488,2,FALSE),VLOOKUP(E73-VLOOKUP(E73,Nongli!$B$2:$C$2488,1)+1,Nongli!$E$4:$F$33,2,FALSE)))</f>
        <v/>
      </c>
      <c r="F74" s="108" t="str">
        <f>IF(F73="","",IF(F73=VLOOKUP(F73,Nongli!$B$2:$C$2488,1),VLOOKUP(F73,Nongli!$B$2:$C$2488,2,FALSE),VLOOKUP(F73-VLOOKUP(F73,Nongli!$B$2:$C$2488,1)+1,Nongli!$E$4:$F$33,2,FALSE)))</f>
        <v/>
      </c>
      <c r="G74" s="108" t="str">
        <f>IF(G73="","",IF(G73=VLOOKUP(G73,Nongli!$B$2:$C$2488,1),VLOOKUP(G73,Nongli!$B$2:$C$2488,2,FALSE),VLOOKUP(G73-VLOOKUP(G73,Nongli!$B$2:$C$2488,1)+1,Nongli!$E$4:$F$33,2,FALSE)))</f>
        <v/>
      </c>
      <c r="H74" s="108" t="str">
        <f>IF(H73="","",IF(H73=VLOOKUP(H73,Nongli!$B$2:$C$2488,1),VLOOKUP(H73,Nongli!$B$2:$C$2488,2,FALSE),VLOOKUP(H73-VLOOKUP(H73,Nongli!$B$2:$C$2488,1)+1,Nongli!$E$4:$F$33,2,FALSE)))</f>
        <v/>
      </c>
      <c r="I74" s="108" t="str">
        <f>IF(I73="","",IF(I73=VLOOKUP(I73,Nongli!$B$2:$C$2488,1),VLOOKUP(I73,Nongli!$B$2:$C$2488,2,FALSE),VLOOKUP(I73-VLOOKUP(I73,Nongli!$B$2:$C$2488,1)+1,Nongli!$E$4:$F$33,2,FALSE)))</f>
        <v/>
      </c>
      <c r="J74" s="109" t="str">
        <f>IF(J73="","",IF(J73=VLOOKUP(J73,Nongli!$B$2:$C$2488,1),VLOOKUP(J73,Nongli!$B$2:$C$2488,2,FALSE),VLOOKUP(J73-VLOOKUP(J73,Nongli!$B$2:$C$2488,1)+1,Nongli!$E$4:$F$33,2,FALSE)))</f>
        <v>初八</v>
      </c>
      <c r="K74" s="117" t="str">
        <f>IF(K73="","",IF(K73=VLOOKUP(K73,Nongli!$B$2:$C$2488,1),VLOOKUP(K73,Nongli!$B$2:$C$2488,2,FALSE),VLOOKUP(K73-VLOOKUP(K73,Nongli!$B$2:$C$2488,1)+1,Nongli!$E$4:$F$33,2,FALSE)))</f>
        <v>初九</v>
      </c>
      <c r="L74" s="108" t="str">
        <f>IF(L73="","",IF(L73=VLOOKUP(L73,Nongli!$B$2:$C$2488,1),VLOOKUP(L73,Nongli!$B$2:$C$2488,2,FALSE),VLOOKUP(L73-VLOOKUP(L73,Nongli!$B$2:$C$2488,1)+1,Nongli!$E$4:$F$33,2,FALSE)))</f>
        <v>初十</v>
      </c>
      <c r="M74" s="134" t="str">
        <f>IF(M73="","",IF(M73=VLOOKUP(M73,Nongli!$B$2:$C$2488,1),VLOOKUP(M73,Nongli!$B$2:$C$2488,2,FALSE),VLOOKUP(M73-VLOOKUP(M73,Nongli!$B$2:$C$2488,1)+1,Nongli!$E$4:$F$33,2,FALSE)))</f>
        <v>十一</v>
      </c>
      <c r="N74" s="134" t="str">
        <f>IF(N73="","",IF(N73=VLOOKUP(N73,Nongli!$B$2:$C$2488,1),VLOOKUP(N73,Nongli!$B$2:$C$2488,2,FALSE),VLOOKUP(N73-VLOOKUP(N73,Nongli!$B$2:$C$2488,1)+1,Nongli!$E$4:$F$33,2,FALSE)))</f>
        <v>十二</v>
      </c>
      <c r="O74" s="134" t="str">
        <f>IF(O73="","",IF(O73=VLOOKUP(O73,Nongli!$B$2:$C$2488,1),VLOOKUP(O73,Nongli!$B$2:$C$2488,2,FALSE),VLOOKUP(O73-VLOOKUP(O73,Nongli!$B$2:$C$2488,1)+1,Nongli!$E$4:$F$33,2,FALSE)))</f>
        <v>十三</v>
      </c>
      <c r="P74" s="134" t="str">
        <f>IF(P73="","",IF(P73=VLOOKUP(P73,Nongli!$B$2:$C$2488,1),VLOOKUP(P73,Nongli!$B$2:$C$2488,2,FALSE),VLOOKUP(P73-VLOOKUP(P73,Nongli!$B$2:$C$2488,1)+1,Nongli!$E$4:$F$33,2,FALSE)))</f>
        <v>十四</v>
      </c>
      <c r="Q74" s="160" t="str">
        <f>IF(Q73="","",IF(Q73=VLOOKUP(Q73,Nongli!$B$2:$C$2488,1),VLOOKUP(Q73,Nongli!$B$2:$C$2488,2,FALSE),VLOOKUP(Q73-VLOOKUP(Q73,Nongli!$B$2:$C$2488,1)+1,Nongli!$E$4:$F$33,2,FALSE)))</f>
        <v>十五</v>
      </c>
      <c r="R74" s="161" t="str">
        <f>IF(R73="","",IF(R73=VLOOKUP(R73,Nongli!$B$2:$C$2488,1),VLOOKUP(R73,Nongli!$B$2:$C$2488,2,FALSE),VLOOKUP(R73-VLOOKUP(R73,Nongli!$B$2:$C$2488,1)+1,Nongli!$E$4:$F$33,2,FALSE)))</f>
        <v>十六</v>
      </c>
      <c r="S74" s="134" t="str">
        <f>IF(S73="","",IF(S73=VLOOKUP(S73,Nongli!$B$2:$C$2488,1),VLOOKUP(S73,Nongli!$B$2:$C$2488,2,FALSE),VLOOKUP(S73-VLOOKUP(S73,Nongli!$B$2:$C$2488,1)+1,Nongli!$E$4:$F$33,2,FALSE)))</f>
        <v>十七</v>
      </c>
      <c r="T74" s="134" t="str">
        <f>IF(T73="","",IF(T73=VLOOKUP(T73,Nongli!$B$2:$C$2488,1),VLOOKUP(T73,Nongli!$B$2:$C$2488,2,FALSE),VLOOKUP(T73-VLOOKUP(T73,Nongli!$B$2:$C$2488,1)+1,Nongli!$E$4:$F$33,2,FALSE)))</f>
        <v>十八</v>
      </c>
      <c r="U74" s="134" t="str">
        <f>IF(U73="","",IF(U73=VLOOKUP(U73,Nongli!$B$2:$C$2488,1),VLOOKUP(U73,Nongli!$B$2:$C$2488,2,FALSE),VLOOKUP(U73-VLOOKUP(U73,Nongli!$B$2:$C$2488,1)+1,Nongli!$E$4:$F$33,2,FALSE)))</f>
        <v>十九</v>
      </c>
      <c r="V74" s="134" t="str">
        <f>IF(V73="","",IF(V73=VLOOKUP(V73,Nongli!$B$2:$C$2488,1),VLOOKUP(V73,Nongli!$B$2:$C$2488,2,FALSE),VLOOKUP(V73-VLOOKUP(V73,Nongli!$B$2:$C$2488,1)+1,Nongli!$E$4:$F$33,2,FALSE)))</f>
        <v>二十</v>
      </c>
      <c r="W74" s="134" t="str">
        <f>IF(W73="","",IF(W73=VLOOKUP(W73,Nongli!$B$2:$C$2488,1),VLOOKUP(W73,Nongli!$B$2:$C$2488,2,FALSE),VLOOKUP(W73-VLOOKUP(W73,Nongli!$B$2:$C$2488,1)+1,Nongli!$E$4:$F$33,2,FALSE)))</f>
        <v>廿一</v>
      </c>
      <c r="X74" s="160" t="str">
        <f>IF(X73="","",IF(X73=VLOOKUP(X73,Nongli!$B$2:$C$2488,1),VLOOKUP(X73,Nongli!$B$2:$C$2488,2,FALSE),VLOOKUP(X73-VLOOKUP(X73,Nongli!$B$2:$C$2488,1)+1,Nongli!$E$4:$F$33,2,FALSE)))</f>
        <v>廿二</v>
      </c>
      <c r="Y74" s="161" t="str">
        <f>IF(Y73="","",IF(Y73=VLOOKUP(Y73,Nongli!$B$2:$C$2488,1),VLOOKUP(Y73,Nongli!$B$2:$C$2488,2,FALSE),VLOOKUP(Y73-VLOOKUP(Y73,Nongli!$B$2:$C$2488,1)+1,Nongli!$E$4:$F$33,2,FALSE)))</f>
        <v>廿三</v>
      </c>
      <c r="Z74" s="134" t="str">
        <f>IF(Z73="","",IF(Z73=VLOOKUP(Z73,Nongli!$B$2:$C$2488,1),VLOOKUP(Z73,Nongli!$B$2:$C$2488,2,FALSE),VLOOKUP(Z73-VLOOKUP(Z73,Nongli!$B$2:$C$2488,1)+1,Nongli!$E$4:$F$33,2,FALSE)))</f>
        <v>廿四</v>
      </c>
      <c r="AA74" s="134" t="str">
        <f>IF(AA73="","",IF(AA73=VLOOKUP(AA73,Nongli!$B$2:$C$2488,1),VLOOKUP(AA73,Nongli!$B$2:$C$2488,2,FALSE),VLOOKUP(AA73-VLOOKUP(AA73,Nongli!$B$2:$C$2488,1)+1,Nongli!$E$4:$F$33,2,FALSE)))</f>
        <v>廿五</v>
      </c>
      <c r="AB74" s="134" t="str">
        <f>IF(AB73="","",IF(AB73=VLOOKUP(AB73,Nongli!$B$2:$C$2488,1),VLOOKUP(AB73,Nongli!$B$2:$C$2488,2,FALSE),VLOOKUP(AB73-VLOOKUP(AB73,Nongli!$B$2:$C$2488,1)+1,Nongli!$E$4:$F$33,2,FALSE)))</f>
        <v>廿六</v>
      </c>
      <c r="AC74" s="134" t="str">
        <f>IF(AC73="","",IF(AC73=VLOOKUP(AC73,Nongli!$B$2:$C$2488,1),VLOOKUP(AC73,Nongli!$B$2:$C$2488,2,FALSE),VLOOKUP(AC73-VLOOKUP(AC73,Nongli!$B$2:$C$2488,1)+1,Nongli!$E$4:$F$33,2,FALSE)))</f>
        <v>廿七</v>
      </c>
      <c r="AD74" s="134" t="str">
        <f>IF(AD73="","",IF(AD73=VLOOKUP(AD73,Nongli!$B$2:$C$2488,1),VLOOKUP(AD73,Nongli!$B$2:$C$2488,2,FALSE),VLOOKUP(AD73-VLOOKUP(AD73,Nongli!$B$2:$C$2488,1)+1,Nongli!$E$4:$F$33,2,FALSE)))</f>
        <v>廿八</v>
      </c>
      <c r="AE74" s="160" t="str">
        <f>IF(AE73="","",IF(AE73=VLOOKUP(AE73,Nongli!$B$2:$C$2488,1),VLOOKUP(AE73,Nongli!$B$2:$C$2488,2,FALSE),VLOOKUP(AE73-VLOOKUP(AE73,Nongli!$B$2:$C$2488,1)+1,Nongli!$E$4:$F$33,2,FALSE)))</f>
        <v>廿九</v>
      </c>
      <c r="AF74" s="161" t="str">
        <f>IF(AF73="","",IF(AF73=VLOOKUP(AF73,Nongli!$B$2:$C$2488,1),VLOOKUP(AF73,Nongli!$B$2:$C$2488,2,FALSE),VLOOKUP(AF73-VLOOKUP(AF73,Nongli!$B$2:$C$2488,1)+1,Nongli!$E$4:$F$33,2,FALSE)))</f>
        <v>三十</v>
      </c>
      <c r="AG74" s="134" t="str">
        <f>IF(AG73="","",IF(AG73=VLOOKUP(AG73,Nongli!$B$2:$C$2488,1),VLOOKUP(AG73,Nongli!$B$2:$C$2488,2,FALSE),VLOOKUP(AG73-VLOOKUP(AG73,Nongli!$B$2:$C$2488,1)+1,Nongli!$E$4:$F$33,2,FALSE)))</f>
        <v>闰八月</v>
      </c>
      <c r="AH74" s="134" t="str">
        <f>IF(AH73="","",IF(AH73=VLOOKUP(AH73,Nongli!$B$2:$C$2488,1),VLOOKUP(AH73,Nongli!$B$2:$C$2488,2,FALSE),VLOOKUP(AH73-VLOOKUP(AH73,Nongli!$B$2:$C$2488,1)+1,Nongli!$E$4:$F$33,2,FALSE)))</f>
        <v>初二</v>
      </c>
      <c r="AI74" s="134" t="str">
        <f>IF(AI73="","",IF(AI73=VLOOKUP(AI73,Nongli!$B$2:$C$2488,1),VLOOKUP(AI73,Nongli!$B$2:$C$2488,2,FALSE),VLOOKUP(AI73-VLOOKUP(AI73,Nongli!$B$2:$C$2488,1)+1,Nongli!$E$4:$F$33,2,FALSE)))</f>
        <v>初三</v>
      </c>
      <c r="AJ74" s="134" t="str">
        <f>IF(AJ73="","",IF(AJ73=VLOOKUP(AJ73,Nongli!$B$2:$C$2488,1),VLOOKUP(AJ73,Nongli!$B$2:$C$2488,2,FALSE),VLOOKUP(AJ73-VLOOKUP(AJ73,Nongli!$B$2:$C$2488,1)+1,Nongli!$E$4:$F$33,2,FALSE)))</f>
        <v>初四</v>
      </c>
      <c r="AK74" s="134" t="str">
        <f>IF(AK73="","",IF(AK73=VLOOKUP(AK73,Nongli!$B$2:$C$2488,1),VLOOKUP(AK73,Nongli!$B$2:$C$2488,2,FALSE),VLOOKUP(AK73-VLOOKUP(AK73,Nongli!$B$2:$C$2488,1)+1,Nongli!$E$4:$F$33,2,FALSE)))</f>
        <v>初五</v>
      </c>
      <c r="AL74" s="160" t="str">
        <f>IF(AL73="","",IF(AL73=VLOOKUP(AL73,Nongli!$B$2:$C$2488,1),VLOOKUP(AL73,Nongli!$B$2:$C$2488,2,FALSE),VLOOKUP(AL73-VLOOKUP(AL73,Nongli!$B$2:$C$2488,1)+1,Nongli!$E$4:$F$33,2,FALSE)))</f>
        <v>初六</v>
      </c>
      <c r="AM74" s="161" t="str">
        <f>IF(AM73="","",IF(AM73=VLOOKUP(AM73,Nongli!$B$2:$C$2488,1),VLOOKUP(AM73,Nongli!$B$2:$C$2488,2,FALSE),VLOOKUP(AM73-VLOOKUP(AM73,Nongli!$B$2:$C$2488,1)+1,Nongli!$E$4:$F$33,2,FALSE)))</f>
        <v>初七</v>
      </c>
      <c r="AN74" s="134" t="str">
        <f>IF(AN73="","",IF(AN73=VLOOKUP(AN73,Nongli!$B$2:$C$2488,1),VLOOKUP(AN73,Nongli!$B$2:$C$2488,2,FALSE),VLOOKUP(AN73-VLOOKUP(AN73,Nongli!$B$2:$C$2488,1)+1,Nongli!$E$4:$F$33,2,FALSE)))</f>
        <v/>
      </c>
    </row>
    <row r="75" spans="1:40" s="8" customFormat="1" ht="34.5" customHeight="1">
      <c r="C75" s="62"/>
      <c r="D75" s="118"/>
      <c r="E75" s="54"/>
      <c r="F75" s="54"/>
      <c r="G75" s="54"/>
      <c r="H75" s="54"/>
      <c r="I75" s="54"/>
      <c r="J75" s="111"/>
      <c r="K75" s="118"/>
      <c r="L75" s="54"/>
      <c r="M75" s="135"/>
      <c r="N75" s="135"/>
      <c r="O75" s="135"/>
      <c r="P75" s="147"/>
      <c r="Q75" s="148"/>
      <c r="R75" s="149"/>
      <c r="S75" s="147"/>
      <c r="T75" s="147"/>
      <c r="U75" s="147"/>
      <c r="V75" s="147"/>
      <c r="W75" s="147"/>
      <c r="X75" s="148"/>
      <c r="Y75" s="149"/>
      <c r="Z75" s="147"/>
      <c r="AA75" s="147"/>
      <c r="AB75" s="147"/>
      <c r="AC75" s="147"/>
      <c r="AD75" s="147"/>
      <c r="AE75" s="148"/>
      <c r="AF75" s="149"/>
      <c r="AG75" s="147"/>
      <c r="AH75" s="147"/>
      <c r="AI75" s="147"/>
      <c r="AJ75" s="147"/>
      <c r="AK75" s="147"/>
      <c r="AL75" s="148"/>
      <c r="AM75" s="149"/>
      <c r="AN75" s="147"/>
    </row>
    <row r="76" spans="1:40" s="57" customFormat="1" ht="32.450000000000003" hidden="1" customHeight="1">
      <c r="C76" s="61"/>
      <c r="D76" s="119">
        <f>DATE(YEAR($D$13),10,1)</f>
        <v>275</v>
      </c>
      <c r="E76" s="67"/>
      <c r="F76" s="67"/>
      <c r="G76" s="59"/>
      <c r="H76" s="68">
        <f>D76</f>
        <v>275</v>
      </c>
      <c r="I76" s="67"/>
      <c r="J76" s="112"/>
      <c r="K76" s="119"/>
      <c r="M76" s="136"/>
      <c r="N76" s="136"/>
      <c r="O76" s="136"/>
      <c r="P76" s="136"/>
      <c r="Q76" s="137"/>
      <c r="R76" s="138"/>
      <c r="S76" s="136"/>
      <c r="T76" s="136"/>
      <c r="U76" s="136"/>
      <c r="V76" s="136"/>
      <c r="W76" s="136"/>
      <c r="X76" s="137"/>
      <c r="Y76" s="138"/>
      <c r="Z76" s="136"/>
      <c r="AA76" s="136"/>
      <c r="AB76" s="136"/>
      <c r="AC76" s="136"/>
      <c r="AD76" s="136"/>
      <c r="AE76" s="137"/>
      <c r="AF76" s="138"/>
      <c r="AG76" s="136"/>
      <c r="AH76" s="136"/>
      <c r="AI76" s="136"/>
      <c r="AJ76" s="136"/>
      <c r="AK76" s="136"/>
      <c r="AL76" s="137"/>
      <c r="AM76" s="138"/>
      <c r="AN76" s="136"/>
    </row>
    <row r="77" spans="1:40" s="9" customFormat="1" ht="12.6" hidden="1" customHeight="1">
      <c r="C77" s="63"/>
      <c r="D77" s="120">
        <f>DATE(YEAR(D76),MONTH(D76)+1,0)</f>
        <v>305</v>
      </c>
      <c r="E77" s="48"/>
      <c r="F77" s="49"/>
      <c r="G77" s="96">
        <v>31</v>
      </c>
      <c r="H77" s="46"/>
      <c r="I77" s="49"/>
      <c r="J77" s="113"/>
      <c r="K77" s="120"/>
      <c r="M77" s="139"/>
      <c r="N77" s="139"/>
      <c r="O77" s="139"/>
      <c r="P77" s="150"/>
      <c r="Q77" s="151"/>
      <c r="R77" s="146"/>
      <c r="S77" s="150"/>
      <c r="T77" s="150"/>
      <c r="U77" s="150"/>
      <c r="V77" s="150"/>
      <c r="W77" s="150"/>
      <c r="X77" s="151"/>
      <c r="Y77" s="146"/>
      <c r="Z77" s="150"/>
      <c r="AA77" s="150"/>
      <c r="AB77" s="150"/>
      <c r="AC77" s="150"/>
      <c r="AD77" s="150"/>
      <c r="AE77" s="151"/>
      <c r="AF77" s="146"/>
      <c r="AG77" s="150"/>
      <c r="AH77" s="150"/>
      <c r="AI77" s="150"/>
      <c r="AJ77" s="150"/>
      <c r="AK77" s="150"/>
      <c r="AL77" s="151"/>
      <c r="AM77" s="146"/>
      <c r="AN77" s="150"/>
    </row>
    <row r="78" spans="1:40" s="57" customFormat="1" ht="32.450000000000003" hidden="1" customHeight="1">
      <c r="C78" s="61"/>
      <c r="D78" s="119">
        <v>1</v>
      </c>
      <c r="E78" s="64">
        <v>2</v>
      </c>
      <c r="F78" s="64">
        <v>3</v>
      </c>
      <c r="G78" s="64">
        <v>4</v>
      </c>
      <c r="H78" s="64">
        <v>5</v>
      </c>
      <c r="I78" s="64">
        <v>6</v>
      </c>
      <c r="J78" s="114">
        <v>7</v>
      </c>
      <c r="K78" s="119"/>
      <c r="M78" s="136"/>
      <c r="N78" s="136"/>
      <c r="O78" s="136"/>
      <c r="P78" s="136"/>
      <c r="Q78" s="152"/>
      <c r="R78" s="138"/>
      <c r="S78" s="136"/>
      <c r="T78" s="136"/>
      <c r="U78" s="136"/>
      <c r="V78" s="136"/>
      <c r="W78" s="136"/>
      <c r="X78" s="152"/>
      <c r="Y78" s="138"/>
      <c r="Z78" s="136"/>
      <c r="AA78" s="136"/>
      <c r="AB78" s="136"/>
      <c r="AC78" s="136"/>
      <c r="AD78" s="136"/>
      <c r="AE78" s="152"/>
      <c r="AF78" s="138"/>
      <c r="AG78" s="136"/>
      <c r="AH78" s="136"/>
      <c r="AI78" s="136"/>
      <c r="AJ78" s="136"/>
      <c r="AK78" s="136"/>
      <c r="AL78" s="152"/>
      <c r="AM78" s="138"/>
      <c r="AN78" s="136"/>
    </row>
    <row r="79" spans="1:40" s="9" customFormat="1" ht="12.6" hidden="1" customHeight="1">
      <c r="C79" s="63" t="str">
        <f>IF(C78="","",IF(C78=VLOOKUP(C78,Nongli!$B$2:$C$2488,1),VLOOKUP(C78,Nongli!$B$2:$C$2488,2,FALSE),VLOOKUP(C78-VLOOKUP(C78,Nongli!$B$2:$C$2488,1)+1,Nongli!$E$4:$F$33,2,FALSE)))</f>
        <v/>
      </c>
      <c r="D79" s="120"/>
      <c r="E79" s="52"/>
      <c r="F79" s="52"/>
      <c r="G79" s="52"/>
      <c r="H79" s="52"/>
      <c r="I79" s="52"/>
      <c r="J79" s="115"/>
      <c r="K79" s="120"/>
      <c r="M79" s="139"/>
      <c r="N79" s="139"/>
      <c r="O79" s="139"/>
      <c r="P79" s="150"/>
      <c r="Q79" s="154"/>
      <c r="R79" s="146"/>
      <c r="S79" s="150"/>
      <c r="T79" s="150"/>
      <c r="U79" s="150"/>
      <c r="V79" s="150"/>
      <c r="W79" s="150"/>
      <c r="X79" s="154"/>
      <c r="Y79" s="146"/>
      <c r="Z79" s="150"/>
      <c r="AA79" s="150"/>
      <c r="AB79" s="150"/>
      <c r="AC79" s="150"/>
      <c r="AD79" s="150"/>
      <c r="AE79" s="154"/>
      <c r="AF79" s="146"/>
      <c r="AG79" s="150"/>
      <c r="AH79" s="150"/>
      <c r="AI79" s="150"/>
      <c r="AJ79" s="150"/>
      <c r="AK79" s="150"/>
      <c r="AL79" s="154"/>
      <c r="AM79" s="146"/>
      <c r="AN79" s="150"/>
    </row>
    <row r="80" spans="1:40" s="57" customFormat="1" ht="32.450000000000003" customHeight="1">
      <c r="A80" s="57">
        <f>A73+1</f>
        <v>10</v>
      </c>
      <c r="C80" s="61" t="s">
        <v>302</v>
      </c>
      <c r="D80" s="116" t="str">
        <f>IF(WEEKDAY(D76)&gt;D78,"",D76+D78-WEEKDAY(D76))</f>
        <v/>
      </c>
      <c r="E80" s="53">
        <f>IF(WEEKDAY(D76)&gt;E78,"",D76+E78-WEEKDAY(D76))</f>
        <v>275</v>
      </c>
      <c r="F80" s="53">
        <f>IF(WEEKDAY(D76)&gt;F78,"",D76+F78-WEEKDAY(D76))</f>
        <v>276</v>
      </c>
      <c r="G80" s="53">
        <f>IF(WEEKDAY(D76)&gt;G78,"",D76+G78-WEEKDAY(D76))</f>
        <v>277</v>
      </c>
      <c r="H80" s="53">
        <f>IF(WEEKDAY(D76)&gt;H78,"",D76+H78-WEEKDAY(D76))</f>
        <v>278</v>
      </c>
      <c r="I80" s="53">
        <f>IF(WEEKDAY(D76)&gt;I78,"",D76+I78-WEEKDAY(D76))</f>
        <v>279</v>
      </c>
      <c r="J80" s="110">
        <f>IF(WEEKDAY(D76)&gt;J78,"",D76+J78-WEEKDAY(D76))</f>
        <v>280</v>
      </c>
      <c r="K80" s="116">
        <f t="shared" ref="K80:AE80" si="100">J80+1</f>
        <v>281</v>
      </c>
      <c r="L80" s="53">
        <f t="shared" si="100"/>
        <v>282</v>
      </c>
      <c r="M80" s="131">
        <f t="shared" si="100"/>
        <v>283</v>
      </c>
      <c r="N80" s="131">
        <f t="shared" si="100"/>
        <v>284</v>
      </c>
      <c r="O80" s="131">
        <f t="shared" si="100"/>
        <v>285</v>
      </c>
      <c r="P80" s="131">
        <f t="shared" si="100"/>
        <v>286</v>
      </c>
      <c r="Q80" s="132">
        <f t="shared" si="100"/>
        <v>287</v>
      </c>
      <c r="R80" s="133">
        <f t="shared" si="100"/>
        <v>288</v>
      </c>
      <c r="S80" s="131">
        <f t="shared" si="100"/>
        <v>289</v>
      </c>
      <c r="T80" s="131">
        <f t="shared" si="100"/>
        <v>290</v>
      </c>
      <c r="U80" s="131">
        <f t="shared" si="100"/>
        <v>291</v>
      </c>
      <c r="V80" s="131">
        <f t="shared" si="100"/>
        <v>292</v>
      </c>
      <c r="W80" s="131">
        <f t="shared" si="100"/>
        <v>293</v>
      </c>
      <c r="X80" s="132">
        <f t="shared" si="100"/>
        <v>294</v>
      </c>
      <c r="Y80" s="133">
        <f t="shared" si="100"/>
        <v>295</v>
      </c>
      <c r="Z80" s="131">
        <f t="shared" si="100"/>
        <v>296</v>
      </c>
      <c r="AA80" s="131">
        <f t="shared" si="100"/>
        <v>297</v>
      </c>
      <c r="AB80" s="131">
        <f t="shared" si="100"/>
        <v>298</v>
      </c>
      <c r="AC80" s="131">
        <f t="shared" si="100"/>
        <v>299</v>
      </c>
      <c r="AD80" s="131">
        <f t="shared" si="100"/>
        <v>300</v>
      </c>
      <c r="AE80" s="132">
        <f t="shared" si="100"/>
        <v>301</v>
      </c>
      <c r="AF80" s="133">
        <f>IF(Y80+7&gt;D77,"",Y80+7)</f>
        <v>302</v>
      </c>
      <c r="AG80" s="131">
        <f t="shared" ref="AG80" si="101">IF(Z80+7&gt;$D77,"",Z80+7)</f>
        <v>303</v>
      </c>
      <c r="AH80" s="131">
        <f t="shared" ref="AH80" si="102">IF(AA80+7&gt;$D77,"",AA80+7)</f>
        <v>304</v>
      </c>
      <c r="AI80" s="131">
        <f t="shared" ref="AI80" si="103">IF(AB80+7&gt;$D77,"",AB80+7)</f>
        <v>305</v>
      </c>
      <c r="AJ80" s="131" t="str">
        <f t="shared" ref="AJ80" si="104">IF(AC80+7&gt;$D77,"",AC80+7)</f>
        <v/>
      </c>
      <c r="AK80" s="131" t="str">
        <f t="shared" ref="AK80" si="105">IF(AD80+7&gt;$D77,"",AD80+7)</f>
        <v/>
      </c>
      <c r="AL80" s="132" t="str">
        <f t="shared" ref="AL80" si="106">IF(AE80+7&gt;$D77,"",AE80+7)</f>
        <v/>
      </c>
      <c r="AM80" s="133" t="str">
        <f t="shared" ref="AM80:AN80" si="107">IF(AF80+7&gt;$D77,"",AF80+7)</f>
        <v/>
      </c>
      <c r="AN80" s="131" t="str">
        <f t="shared" si="107"/>
        <v/>
      </c>
    </row>
    <row r="81" spans="1:40" s="9" customFormat="1" ht="14.45" customHeight="1">
      <c r="C81" s="63"/>
      <c r="D81" s="117" t="str">
        <f>IF(D80="","",IF(D80=VLOOKUP(D80,Nongli!$B$2:$C$2488,1),VLOOKUP(D80,Nongli!$B$2:$C$2488,2,FALSE),VLOOKUP(D80-VLOOKUP(D80,Nongli!$B$2:$C$2488,1)+1,Nongli!$E$4:$F$33,2,FALSE)))</f>
        <v/>
      </c>
      <c r="E81" s="108" t="str">
        <f>IF(E80="","",IF(E80=VLOOKUP(E80,Nongli!$B$2:$C$2488,1),VLOOKUP(E80,Nongli!$B$2:$C$2488,2,FALSE),VLOOKUP(E80-VLOOKUP(E80,Nongli!$B$2:$C$2488,1)+1,Nongli!$E$4:$F$33,2,FALSE)))</f>
        <v>初八</v>
      </c>
      <c r="F81" s="108" t="str">
        <f>IF(F80="","",IF(F80=VLOOKUP(F80,Nongli!$B$2:$C$2488,1),VLOOKUP(F80,Nongli!$B$2:$C$2488,2,FALSE),VLOOKUP(F80-VLOOKUP(F80,Nongli!$B$2:$C$2488,1)+1,Nongli!$E$4:$F$33,2,FALSE)))</f>
        <v>初九</v>
      </c>
      <c r="G81" s="108" t="str">
        <f>IF(G80="","",IF(G80=VLOOKUP(G80,Nongli!$B$2:$C$2488,1),VLOOKUP(G80,Nongli!$B$2:$C$2488,2,FALSE),VLOOKUP(G80-VLOOKUP(G80,Nongli!$B$2:$C$2488,1)+1,Nongli!$E$4:$F$33,2,FALSE)))</f>
        <v>初十</v>
      </c>
      <c r="H81" s="108" t="str">
        <f>IF(H80="","",IF(H80=VLOOKUP(H80,Nongli!$B$2:$C$2488,1),VLOOKUP(H80,Nongli!$B$2:$C$2488,2,FALSE),VLOOKUP(H80-VLOOKUP(H80,Nongli!$B$2:$C$2488,1)+1,Nongli!$E$4:$F$33,2,FALSE)))</f>
        <v>十一</v>
      </c>
      <c r="I81" s="108" t="str">
        <f>IF(I80="","",IF(I80=VLOOKUP(I80,Nongli!$B$2:$C$2488,1),VLOOKUP(I80,Nongli!$B$2:$C$2488,2,FALSE),VLOOKUP(I80-VLOOKUP(I80,Nongli!$B$2:$C$2488,1)+1,Nongli!$E$4:$F$33,2,FALSE)))</f>
        <v>十二</v>
      </c>
      <c r="J81" s="109" t="str">
        <f>IF(J80="","",IF(J80=VLOOKUP(J80,Nongli!$B$2:$C$2488,1),VLOOKUP(J80,Nongli!$B$2:$C$2488,2,FALSE),VLOOKUP(J80-VLOOKUP(J80,Nongli!$B$2:$C$2488,1)+1,Nongli!$E$4:$F$33,2,FALSE)))</f>
        <v>十三</v>
      </c>
      <c r="K81" s="117" t="str">
        <f>IF(K80="","",IF(K80=VLOOKUP(K80,Nongli!$B$2:$C$2488,1),VLOOKUP(K80,Nongli!$B$2:$C$2488,2,FALSE),VLOOKUP(K80-VLOOKUP(K80,Nongli!$B$2:$C$2488,1)+1,Nongli!$E$4:$F$33,2,FALSE)))</f>
        <v>十四</v>
      </c>
      <c r="L81" s="108" t="str">
        <f>IF(L80="","",IF(L80=VLOOKUP(L80,Nongli!$B$2:$C$2488,1),VLOOKUP(L80,Nongli!$B$2:$C$2488,2,FALSE),VLOOKUP(L80-VLOOKUP(L80,Nongli!$B$2:$C$2488,1)+1,Nongli!$E$4:$F$33,2,FALSE)))</f>
        <v>十五</v>
      </c>
      <c r="M81" s="134" t="str">
        <f>IF(M80="","",IF(M80=VLOOKUP(M80,Nongli!$B$2:$C$2488,1),VLOOKUP(M80,Nongli!$B$2:$C$2488,2,FALSE),VLOOKUP(M80-VLOOKUP(M80,Nongli!$B$2:$C$2488,1)+1,Nongli!$E$4:$F$33,2,FALSE)))</f>
        <v>十六</v>
      </c>
      <c r="N81" s="134" t="str">
        <f>IF(N80="","",IF(N80=VLOOKUP(N80,Nongli!$B$2:$C$2488,1),VLOOKUP(N80,Nongli!$B$2:$C$2488,2,FALSE),VLOOKUP(N80-VLOOKUP(N80,Nongli!$B$2:$C$2488,1)+1,Nongli!$E$4:$F$33,2,FALSE)))</f>
        <v>十七</v>
      </c>
      <c r="O81" s="134" t="str">
        <f>IF(O80="","",IF(O80=VLOOKUP(O80,Nongli!$B$2:$C$2488,1),VLOOKUP(O80,Nongli!$B$2:$C$2488,2,FALSE),VLOOKUP(O80-VLOOKUP(O80,Nongli!$B$2:$C$2488,1)+1,Nongli!$E$4:$F$33,2,FALSE)))</f>
        <v>十八</v>
      </c>
      <c r="P81" s="134" t="str">
        <f>IF(P80="","",IF(P80=VLOOKUP(P80,Nongli!$B$2:$C$2488,1),VLOOKUP(P80,Nongli!$B$2:$C$2488,2,FALSE),VLOOKUP(P80-VLOOKUP(P80,Nongli!$B$2:$C$2488,1)+1,Nongli!$E$4:$F$33,2,FALSE)))</f>
        <v>十九</v>
      </c>
      <c r="Q81" s="160" t="str">
        <f>IF(Q80="","",IF(Q80=VLOOKUP(Q80,Nongli!$B$2:$C$2488,1),VLOOKUP(Q80,Nongli!$B$2:$C$2488,2,FALSE),VLOOKUP(Q80-VLOOKUP(Q80,Nongli!$B$2:$C$2488,1)+1,Nongli!$E$4:$F$33,2,FALSE)))</f>
        <v>二十</v>
      </c>
      <c r="R81" s="161" t="str">
        <f>IF(R80="","",IF(R80=VLOOKUP(R80,Nongli!$B$2:$C$2488,1),VLOOKUP(R80,Nongli!$B$2:$C$2488,2,FALSE),VLOOKUP(R80-VLOOKUP(R80,Nongli!$B$2:$C$2488,1)+1,Nongli!$E$4:$F$33,2,FALSE)))</f>
        <v>廿一</v>
      </c>
      <c r="S81" s="134" t="str">
        <f>IF(S80="","",IF(S80=VLOOKUP(S80,Nongli!$B$2:$C$2488,1),VLOOKUP(S80,Nongli!$B$2:$C$2488,2,FALSE),VLOOKUP(S80-VLOOKUP(S80,Nongli!$B$2:$C$2488,1)+1,Nongli!$E$4:$F$33,2,FALSE)))</f>
        <v>廿二</v>
      </c>
      <c r="T81" s="134" t="str">
        <f>IF(T80="","",IF(T80=VLOOKUP(T80,Nongli!$B$2:$C$2488,1),VLOOKUP(T80,Nongli!$B$2:$C$2488,2,FALSE),VLOOKUP(T80-VLOOKUP(T80,Nongli!$B$2:$C$2488,1)+1,Nongli!$E$4:$F$33,2,FALSE)))</f>
        <v>廿三</v>
      </c>
      <c r="U81" s="134" t="str">
        <f>IF(U80="","",IF(U80=VLOOKUP(U80,Nongli!$B$2:$C$2488,1),VLOOKUP(U80,Nongli!$B$2:$C$2488,2,FALSE),VLOOKUP(U80-VLOOKUP(U80,Nongli!$B$2:$C$2488,1)+1,Nongli!$E$4:$F$33,2,FALSE)))</f>
        <v>廿四</v>
      </c>
      <c r="V81" s="134" t="str">
        <f>IF(V80="","",IF(V80=VLOOKUP(V80,Nongli!$B$2:$C$2488,1),VLOOKUP(V80,Nongli!$B$2:$C$2488,2,FALSE),VLOOKUP(V80-VLOOKUP(V80,Nongli!$B$2:$C$2488,1)+1,Nongli!$E$4:$F$33,2,FALSE)))</f>
        <v>廿五</v>
      </c>
      <c r="W81" s="134" t="str">
        <f>IF(W80="","",IF(W80=VLOOKUP(W80,Nongli!$B$2:$C$2488,1),VLOOKUP(W80,Nongli!$B$2:$C$2488,2,FALSE),VLOOKUP(W80-VLOOKUP(W80,Nongli!$B$2:$C$2488,1)+1,Nongli!$E$4:$F$33,2,FALSE)))</f>
        <v>廿六</v>
      </c>
      <c r="X81" s="160" t="str">
        <f>IF(X80="","",IF(X80=VLOOKUP(X80,Nongli!$B$2:$C$2488,1),VLOOKUP(X80,Nongli!$B$2:$C$2488,2,FALSE),VLOOKUP(X80-VLOOKUP(X80,Nongli!$B$2:$C$2488,1)+1,Nongli!$E$4:$F$33,2,FALSE)))</f>
        <v>廿七</v>
      </c>
      <c r="Y81" s="161" t="str">
        <f>IF(Y80="","",IF(Y80=VLOOKUP(Y80,Nongli!$B$2:$C$2488,1),VLOOKUP(Y80,Nongli!$B$2:$C$2488,2,FALSE),VLOOKUP(Y80-VLOOKUP(Y80,Nongli!$B$2:$C$2488,1)+1,Nongli!$E$4:$F$33,2,FALSE)))</f>
        <v>廿八</v>
      </c>
      <c r="Z81" s="134" t="str">
        <f>IF(Z80="","",IF(Z80=VLOOKUP(Z80,Nongli!$B$2:$C$2488,1),VLOOKUP(Z80,Nongli!$B$2:$C$2488,2,FALSE),VLOOKUP(Z80-VLOOKUP(Z80,Nongli!$B$2:$C$2488,1)+1,Nongli!$E$4:$F$33,2,FALSE)))</f>
        <v>廿九</v>
      </c>
      <c r="AA81" s="134" t="str">
        <f>IF(AA80="","",IF(AA80=VLOOKUP(AA80,Nongli!$B$2:$C$2488,1),VLOOKUP(AA80,Nongli!$B$2:$C$2488,2,FALSE),VLOOKUP(AA80-VLOOKUP(AA80,Nongli!$B$2:$C$2488,1)+1,Nongli!$E$4:$F$33,2,FALSE)))</f>
        <v>九月</v>
      </c>
      <c r="AB81" s="134" t="str">
        <f>IF(AB80="","",IF(AB80=VLOOKUP(AB80,Nongli!$B$2:$C$2488,1),VLOOKUP(AB80,Nongli!$B$2:$C$2488,2,FALSE),VLOOKUP(AB80-VLOOKUP(AB80,Nongli!$B$2:$C$2488,1)+1,Nongli!$E$4:$F$33,2,FALSE)))</f>
        <v>初二</v>
      </c>
      <c r="AC81" s="134" t="str">
        <f>IF(AC80="","",IF(AC80=VLOOKUP(AC80,Nongli!$B$2:$C$2488,1),VLOOKUP(AC80,Nongli!$B$2:$C$2488,2,FALSE),VLOOKUP(AC80-VLOOKUP(AC80,Nongli!$B$2:$C$2488,1)+1,Nongli!$E$4:$F$33,2,FALSE)))</f>
        <v>初三</v>
      </c>
      <c r="AD81" s="134" t="str">
        <f>IF(AD80="","",IF(AD80=VLOOKUP(AD80,Nongli!$B$2:$C$2488,1),VLOOKUP(AD80,Nongli!$B$2:$C$2488,2,FALSE),VLOOKUP(AD80-VLOOKUP(AD80,Nongli!$B$2:$C$2488,1)+1,Nongli!$E$4:$F$33,2,FALSE)))</f>
        <v>初四</v>
      </c>
      <c r="AE81" s="160" t="str">
        <f>IF(AE80="","",IF(AE80=VLOOKUP(AE80,Nongli!$B$2:$C$2488,1),VLOOKUP(AE80,Nongli!$B$2:$C$2488,2,FALSE),VLOOKUP(AE80-VLOOKUP(AE80,Nongli!$B$2:$C$2488,1)+1,Nongli!$E$4:$F$33,2,FALSE)))</f>
        <v>初五</v>
      </c>
      <c r="AF81" s="161" t="str">
        <f>IF(AF80="","",IF(AF80=VLOOKUP(AF80,Nongli!$B$2:$C$2488,1),VLOOKUP(AF80,Nongli!$B$2:$C$2488,2,FALSE),VLOOKUP(AF80-VLOOKUP(AF80,Nongli!$B$2:$C$2488,1)+1,Nongli!$E$4:$F$33,2,FALSE)))</f>
        <v>初六</v>
      </c>
      <c r="AG81" s="134" t="str">
        <f>IF(AG80="","",IF(AG80=VLOOKUP(AG80,Nongli!$B$2:$C$2488,1),VLOOKUP(AG80,Nongli!$B$2:$C$2488,2,FALSE),VLOOKUP(AG80-VLOOKUP(AG80,Nongli!$B$2:$C$2488,1)+1,Nongli!$E$4:$F$33,2,FALSE)))</f>
        <v>初七</v>
      </c>
      <c r="AH81" s="134" t="str">
        <f>IF(AH80="","",IF(AH80=VLOOKUP(AH80,Nongli!$B$2:$C$2488,1),VLOOKUP(AH80,Nongli!$B$2:$C$2488,2,FALSE),VLOOKUP(AH80-VLOOKUP(AH80,Nongli!$B$2:$C$2488,1)+1,Nongli!$E$4:$F$33,2,FALSE)))</f>
        <v>初八</v>
      </c>
      <c r="AI81" s="134" t="str">
        <f>IF(AI80="","",IF(AI80=VLOOKUP(AI80,Nongli!$B$2:$C$2488,1),VLOOKUP(AI80,Nongli!$B$2:$C$2488,2,FALSE),VLOOKUP(AI80-VLOOKUP(AI80,Nongli!$B$2:$C$2488,1)+1,Nongli!$E$4:$F$33,2,FALSE)))</f>
        <v>初九</v>
      </c>
      <c r="AJ81" s="134" t="str">
        <f>IF(AJ80="","",IF(AJ80=VLOOKUP(AJ80,Nongli!$B$2:$C$2488,1),VLOOKUP(AJ80,Nongli!$B$2:$C$2488,2,FALSE),VLOOKUP(AJ80-VLOOKUP(AJ80,Nongli!$B$2:$C$2488,1)+1,Nongli!$E$4:$F$33,2,FALSE)))</f>
        <v/>
      </c>
      <c r="AK81" s="134" t="str">
        <f>IF(AK80="","",IF(AK80=VLOOKUP(AK80,Nongli!$B$2:$C$2488,1),VLOOKUP(AK80,Nongli!$B$2:$C$2488,2,FALSE),VLOOKUP(AK80-VLOOKUP(AK80,Nongli!$B$2:$C$2488,1)+1,Nongli!$E$4:$F$33,2,FALSE)))</f>
        <v/>
      </c>
      <c r="AL81" s="160" t="str">
        <f>IF(AL80="","",IF(AL80=VLOOKUP(AL80,Nongli!$B$2:$C$2488,1),VLOOKUP(AL80,Nongli!$B$2:$C$2488,2,FALSE),VLOOKUP(AL80-VLOOKUP(AL80,Nongli!$B$2:$C$2488,1)+1,Nongli!$E$4:$F$33,2,FALSE)))</f>
        <v/>
      </c>
      <c r="AM81" s="161" t="str">
        <f>IF(AM80="","",IF(AM80=VLOOKUP(AM80,Nongli!$B$2:$C$2488,1),VLOOKUP(AM80,Nongli!$B$2:$C$2488,2,FALSE),VLOOKUP(AM80-VLOOKUP(AM80,Nongli!$B$2:$C$2488,1)+1,Nongli!$E$4:$F$33,2,FALSE)))</f>
        <v/>
      </c>
      <c r="AN81" s="134" t="str">
        <f>IF(AN80="","",IF(AN80=VLOOKUP(AN80,Nongli!$B$2:$C$2488,1),VLOOKUP(AN80,Nongli!$B$2:$C$2488,2,FALSE),VLOOKUP(AN80-VLOOKUP(AN80,Nongli!$B$2:$C$2488,1)+1,Nongli!$E$4:$F$33,2,FALSE)))</f>
        <v/>
      </c>
    </row>
    <row r="82" spans="1:40" s="8" customFormat="1" ht="34.5" customHeight="1">
      <c r="C82" s="62"/>
      <c r="D82" s="118"/>
      <c r="E82" s="54"/>
      <c r="F82" s="54"/>
      <c r="G82" s="54"/>
      <c r="H82" s="54"/>
      <c r="I82" s="54"/>
      <c r="J82" s="111"/>
      <c r="K82" s="118"/>
      <c r="L82" s="54"/>
      <c r="M82" s="135"/>
      <c r="N82" s="135"/>
      <c r="O82" s="135"/>
      <c r="P82" s="147"/>
      <c r="Q82" s="148"/>
      <c r="R82" s="149"/>
      <c r="S82" s="147"/>
      <c r="T82" s="147"/>
      <c r="U82" s="147"/>
      <c r="V82" s="147"/>
      <c r="W82" s="147"/>
      <c r="X82" s="148"/>
      <c r="Y82" s="149"/>
      <c r="Z82" s="147"/>
      <c r="AA82" s="147"/>
      <c r="AB82" s="147"/>
      <c r="AC82" s="147"/>
      <c r="AD82" s="147"/>
      <c r="AE82" s="148"/>
      <c r="AF82" s="149"/>
      <c r="AG82" s="147"/>
      <c r="AH82" s="147"/>
      <c r="AI82" s="147"/>
      <c r="AJ82" s="147"/>
      <c r="AK82" s="147"/>
      <c r="AL82" s="148"/>
      <c r="AM82" s="149"/>
      <c r="AN82" s="147"/>
    </row>
    <row r="83" spans="1:40" s="57" customFormat="1" ht="32.450000000000003" hidden="1" customHeight="1">
      <c r="C83" s="61"/>
      <c r="D83" s="119">
        <f>DATE(YEAR($D$13),11,1)</f>
        <v>306</v>
      </c>
      <c r="E83" s="67"/>
      <c r="F83" s="67"/>
      <c r="G83" s="59"/>
      <c r="H83" s="68">
        <f>D83</f>
        <v>306</v>
      </c>
      <c r="I83" s="67"/>
      <c r="J83" s="112"/>
      <c r="K83" s="119"/>
      <c r="M83" s="136"/>
      <c r="N83" s="136"/>
      <c r="O83" s="136"/>
      <c r="P83" s="136"/>
      <c r="Q83" s="137"/>
      <c r="R83" s="138"/>
      <c r="S83" s="136"/>
      <c r="T83" s="136"/>
      <c r="U83" s="136"/>
      <c r="V83" s="136"/>
      <c r="W83" s="136"/>
      <c r="X83" s="137"/>
      <c r="Y83" s="138"/>
      <c r="Z83" s="136"/>
      <c r="AA83" s="136"/>
      <c r="AB83" s="136"/>
      <c r="AC83" s="136"/>
      <c r="AD83" s="136"/>
      <c r="AE83" s="137"/>
      <c r="AF83" s="138"/>
      <c r="AG83" s="136"/>
      <c r="AH83" s="136"/>
      <c r="AI83" s="136"/>
      <c r="AJ83" s="136"/>
      <c r="AK83" s="136"/>
      <c r="AL83" s="137"/>
      <c r="AM83" s="138"/>
      <c r="AN83" s="136"/>
    </row>
    <row r="84" spans="1:40" s="9" customFormat="1" ht="12.6" hidden="1" customHeight="1">
      <c r="C84" s="63"/>
      <c r="D84" s="120">
        <f>DATE(YEAR(D83),MONTH(D83)+1,0)</f>
        <v>335</v>
      </c>
      <c r="E84" s="48"/>
      <c r="F84" s="49"/>
      <c r="G84" s="96">
        <v>30</v>
      </c>
      <c r="H84" s="46"/>
      <c r="I84" s="49"/>
      <c r="J84" s="113"/>
      <c r="K84" s="120"/>
      <c r="M84" s="139"/>
      <c r="N84" s="139"/>
      <c r="O84" s="139"/>
      <c r="P84" s="150"/>
      <c r="Q84" s="151"/>
      <c r="R84" s="146"/>
      <c r="S84" s="150"/>
      <c r="T84" s="150"/>
      <c r="U84" s="150"/>
      <c r="V84" s="150"/>
      <c r="W84" s="150"/>
      <c r="X84" s="151"/>
      <c r="Y84" s="146"/>
      <c r="Z84" s="150"/>
      <c r="AA84" s="150"/>
      <c r="AB84" s="150"/>
      <c r="AC84" s="150"/>
      <c r="AD84" s="150"/>
      <c r="AE84" s="151"/>
      <c r="AF84" s="146"/>
      <c r="AG84" s="150"/>
      <c r="AH84" s="150"/>
      <c r="AI84" s="150"/>
      <c r="AJ84" s="150"/>
      <c r="AK84" s="150"/>
      <c r="AL84" s="151"/>
      <c r="AM84" s="146"/>
      <c r="AN84" s="150"/>
    </row>
    <row r="85" spans="1:40" s="57" customFormat="1" ht="32.450000000000003" hidden="1" customHeight="1">
      <c r="C85" s="61"/>
      <c r="D85" s="119">
        <v>1</v>
      </c>
      <c r="E85" s="64">
        <v>2</v>
      </c>
      <c r="F85" s="64">
        <v>3</v>
      </c>
      <c r="G85" s="64">
        <v>4</v>
      </c>
      <c r="H85" s="64">
        <v>5</v>
      </c>
      <c r="I85" s="64">
        <v>6</v>
      </c>
      <c r="J85" s="114">
        <v>7</v>
      </c>
      <c r="K85" s="119"/>
      <c r="M85" s="136"/>
      <c r="N85" s="136"/>
      <c r="O85" s="136"/>
      <c r="P85" s="136"/>
      <c r="Q85" s="152"/>
      <c r="R85" s="138"/>
      <c r="S85" s="136"/>
      <c r="T85" s="136"/>
      <c r="U85" s="136"/>
      <c r="V85" s="136"/>
      <c r="W85" s="136"/>
      <c r="X85" s="152"/>
      <c r="Y85" s="138"/>
      <c r="Z85" s="136"/>
      <c r="AA85" s="136"/>
      <c r="AB85" s="136"/>
      <c r="AC85" s="136"/>
      <c r="AD85" s="136"/>
      <c r="AE85" s="152"/>
      <c r="AF85" s="138"/>
      <c r="AG85" s="136"/>
      <c r="AH85" s="136"/>
      <c r="AI85" s="136"/>
      <c r="AJ85" s="136"/>
      <c r="AK85" s="136"/>
      <c r="AL85" s="152"/>
      <c r="AM85" s="138"/>
      <c r="AN85" s="136"/>
    </row>
    <row r="86" spans="1:40" s="9" customFormat="1" ht="12.6" hidden="1" customHeight="1">
      <c r="C86" s="63" t="str">
        <f>IF(C85="","",IF(C85=VLOOKUP(C85,Nongli!$B$2:$C$2488,1),VLOOKUP(C85,Nongli!$B$2:$C$2488,2,FALSE),VLOOKUP(C85-VLOOKUP(C85,Nongli!$B$2:$C$2488,1)+1,Nongli!$E$4:$F$33,2,FALSE)))</f>
        <v/>
      </c>
      <c r="D86" s="120"/>
      <c r="E86" s="52"/>
      <c r="F86" s="52"/>
      <c r="G86" s="52"/>
      <c r="H86" s="52"/>
      <c r="I86" s="52"/>
      <c r="J86" s="115"/>
      <c r="K86" s="120"/>
      <c r="M86" s="139"/>
      <c r="N86" s="139"/>
      <c r="O86" s="139"/>
      <c r="P86" s="150"/>
      <c r="Q86" s="154"/>
      <c r="R86" s="146"/>
      <c r="S86" s="150"/>
      <c r="T86" s="150"/>
      <c r="U86" s="150"/>
      <c r="V86" s="150"/>
      <c r="W86" s="150"/>
      <c r="X86" s="154"/>
      <c r="Y86" s="146"/>
      <c r="Z86" s="150"/>
      <c r="AA86" s="150"/>
      <c r="AB86" s="150"/>
      <c r="AC86" s="150"/>
      <c r="AD86" s="150"/>
      <c r="AE86" s="154"/>
      <c r="AF86" s="146"/>
      <c r="AG86" s="150"/>
      <c r="AH86" s="150"/>
      <c r="AI86" s="150"/>
      <c r="AJ86" s="150"/>
      <c r="AK86" s="150"/>
      <c r="AL86" s="154"/>
      <c r="AM86" s="146"/>
      <c r="AN86" s="150"/>
    </row>
    <row r="87" spans="1:40" s="57" customFormat="1" ht="32.450000000000003" customHeight="1">
      <c r="A87" s="57">
        <f>A80+1</f>
        <v>11</v>
      </c>
      <c r="C87" s="61" t="s">
        <v>303</v>
      </c>
      <c r="D87" s="116" t="str">
        <f>IF(WEEKDAY(D83)&gt;D85,"",D83+D85-WEEKDAY(D83))</f>
        <v/>
      </c>
      <c r="E87" s="53" t="str">
        <f>IF(WEEKDAY(D83)&gt;E85,"",D83+E85-WEEKDAY(D83))</f>
        <v/>
      </c>
      <c r="F87" s="53" t="str">
        <f>IF(WEEKDAY(D83)&gt;F85,"",D83+F85-WEEKDAY(D83))</f>
        <v/>
      </c>
      <c r="G87" s="53" t="str">
        <f>IF(WEEKDAY(D83)&gt;G85,"",D83+G85-WEEKDAY(D83))</f>
        <v/>
      </c>
      <c r="H87" s="53">
        <f>IF(WEEKDAY(D83)&gt;H85,"",D83+H85-WEEKDAY(D83))</f>
        <v>306</v>
      </c>
      <c r="I87" s="53">
        <f>IF(WEEKDAY(D83)&gt;I85,"",D83+I85-WEEKDAY(D83))</f>
        <v>307</v>
      </c>
      <c r="J87" s="110">
        <f>IF(WEEKDAY(D83)&gt;J85,"",D83+J85-WEEKDAY(D83))</f>
        <v>308</v>
      </c>
      <c r="K87" s="116">
        <f t="shared" ref="K87:AE87" si="108">J87+1</f>
        <v>309</v>
      </c>
      <c r="L87" s="53">
        <f t="shared" si="108"/>
        <v>310</v>
      </c>
      <c r="M87" s="131">
        <f t="shared" si="108"/>
        <v>311</v>
      </c>
      <c r="N87" s="131">
        <f t="shared" si="108"/>
        <v>312</v>
      </c>
      <c r="O87" s="131">
        <f t="shared" si="108"/>
        <v>313</v>
      </c>
      <c r="P87" s="131">
        <f t="shared" si="108"/>
        <v>314</v>
      </c>
      <c r="Q87" s="132">
        <f t="shared" si="108"/>
        <v>315</v>
      </c>
      <c r="R87" s="133">
        <f t="shared" si="108"/>
        <v>316</v>
      </c>
      <c r="S87" s="131">
        <f t="shared" si="108"/>
        <v>317</v>
      </c>
      <c r="T87" s="131">
        <f t="shared" si="108"/>
        <v>318</v>
      </c>
      <c r="U87" s="131">
        <f t="shared" si="108"/>
        <v>319</v>
      </c>
      <c r="V87" s="131">
        <f t="shared" si="108"/>
        <v>320</v>
      </c>
      <c r="W87" s="131">
        <f t="shared" si="108"/>
        <v>321</v>
      </c>
      <c r="X87" s="132">
        <f t="shared" si="108"/>
        <v>322</v>
      </c>
      <c r="Y87" s="133">
        <f t="shared" si="108"/>
        <v>323</v>
      </c>
      <c r="Z87" s="131">
        <f t="shared" si="108"/>
        <v>324</v>
      </c>
      <c r="AA87" s="131">
        <f t="shared" si="108"/>
        <v>325</v>
      </c>
      <c r="AB87" s="131">
        <f t="shared" si="108"/>
        <v>326</v>
      </c>
      <c r="AC87" s="131">
        <f t="shared" si="108"/>
        <v>327</v>
      </c>
      <c r="AD87" s="131">
        <f t="shared" si="108"/>
        <v>328</v>
      </c>
      <c r="AE87" s="132">
        <f t="shared" si="108"/>
        <v>329</v>
      </c>
      <c r="AF87" s="133">
        <f>IF(Y87+7&gt;D84,"",Y87+7)</f>
        <v>330</v>
      </c>
      <c r="AG87" s="131">
        <f t="shared" ref="AG87" si="109">IF(Z87+7&gt;$D84,"",Z87+7)</f>
        <v>331</v>
      </c>
      <c r="AH87" s="131">
        <f t="shared" ref="AH87" si="110">IF(AA87+7&gt;$D84,"",AA87+7)</f>
        <v>332</v>
      </c>
      <c r="AI87" s="131">
        <f t="shared" ref="AI87" si="111">IF(AB87+7&gt;$D84,"",AB87+7)</f>
        <v>333</v>
      </c>
      <c r="AJ87" s="131">
        <f t="shared" ref="AJ87" si="112">IF(AC87+7&gt;$D84,"",AC87+7)</f>
        <v>334</v>
      </c>
      <c r="AK87" s="131">
        <f t="shared" ref="AK87" si="113">IF(AD87+7&gt;$D84,"",AD87+7)</f>
        <v>335</v>
      </c>
      <c r="AL87" s="132" t="str">
        <f t="shared" ref="AL87" si="114">IF(AE87+7&gt;$D84,"",AE87+7)</f>
        <v/>
      </c>
      <c r="AM87" s="133" t="str">
        <f t="shared" ref="AM87:AN87" si="115">IF(AF87+7&gt;$D84,"",AF87+7)</f>
        <v/>
      </c>
      <c r="AN87" s="131" t="str">
        <f t="shared" si="115"/>
        <v/>
      </c>
    </row>
    <row r="88" spans="1:40" s="9" customFormat="1" ht="14.45" customHeight="1">
      <c r="C88" s="62"/>
      <c r="D88" s="117" t="str">
        <f>IF(D87="","",IF(D87=VLOOKUP(D87,Nongli!$B$2:$C$2488,1),VLOOKUP(D87,Nongli!$B$2:$C$2488,2,FALSE),VLOOKUP(D87-VLOOKUP(D87,Nongli!$B$2:$C$2488,1)+1,Nongli!$E$4:$F$33,2,FALSE)))</f>
        <v/>
      </c>
      <c r="E88" s="108" t="str">
        <f>IF(E87="","",IF(E87=VLOOKUP(E87,Nongli!$B$2:$C$2488,1),VLOOKUP(E87,Nongli!$B$2:$C$2488,2,FALSE),VLOOKUP(E87-VLOOKUP(E87,Nongli!$B$2:$C$2488,1)+1,Nongli!$E$4:$F$33,2,FALSE)))</f>
        <v/>
      </c>
      <c r="F88" s="108" t="str">
        <f>IF(F87="","",IF(F87=VLOOKUP(F87,Nongli!$B$2:$C$2488,1),VLOOKUP(F87,Nongli!$B$2:$C$2488,2,FALSE),VLOOKUP(F87-VLOOKUP(F87,Nongli!$B$2:$C$2488,1)+1,Nongli!$E$4:$F$33,2,FALSE)))</f>
        <v/>
      </c>
      <c r="G88" s="108" t="str">
        <f>IF(G87="","",IF(G87=VLOOKUP(G87,Nongli!$B$2:$C$2488,1),VLOOKUP(G87,Nongli!$B$2:$C$2488,2,FALSE),VLOOKUP(G87-VLOOKUP(G87,Nongli!$B$2:$C$2488,1)+1,Nongli!$E$4:$F$33,2,FALSE)))</f>
        <v/>
      </c>
      <c r="H88" s="108" t="str">
        <f>IF(H87="","",IF(H87=VLOOKUP(H87,Nongli!$B$2:$C$2488,1),VLOOKUP(H87,Nongli!$B$2:$C$2488,2,FALSE),VLOOKUP(H87-VLOOKUP(H87,Nongli!$B$2:$C$2488,1)+1,Nongli!$E$4:$F$33,2,FALSE)))</f>
        <v>初十</v>
      </c>
      <c r="I88" s="108" t="str">
        <f>IF(I87="","",IF(I87=VLOOKUP(I87,Nongli!$B$2:$C$2488,1),VLOOKUP(I87,Nongli!$B$2:$C$2488,2,FALSE),VLOOKUP(I87-VLOOKUP(I87,Nongli!$B$2:$C$2488,1)+1,Nongli!$E$4:$F$33,2,FALSE)))</f>
        <v>十一</v>
      </c>
      <c r="J88" s="109" t="str">
        <f>IF(J87="","",IF(J87=VLOOKUP(J87,Nongli!$B$2:$C$2488,1),VLOOKUP(J87,Nongli!$B$2:$C$2488,2,FALSE),VLOOKUP(J87-VLOOKUP(J87,Nongli!$B$2:$C$2488,1)+1,Nongli!$E$4:$F$33,2,FALSE)))</f>
        <v>十二</v>
      </c>
      <c r="K88" s="117" t="str">
        <f>IF(K87="","",IF(K87=VLOOKUP(K87,Nongli!$B$2:$C$2488,1),VLOOKUP(K87,Nongli!$B$2:$C$2488,2,FALSE),VLOOKUP(K87-VLOOKUP(K87,Nongli!$B$2:$C$2488,1)+1,Nongli!$E$4:$F$33,2,FALSE)))</f>
        <v>十三</v>
      </c>
      <c r="L88" s="108" t="str">
        <f>IF(L87="","",IF(L87=VLOOKUP(L87,Nongli!$B$2:$C$2488,1),VLOOKUP(L87,Nongli!$B$2:$C$2488,2,FALSE),VLOOKUP(L87-VLOOKUP(L87,Nongli!$B$2:$C$2488,1)+1,Nongli!$E$4:$F$33,2,FALSE)))</f>
        <v>十四</v>
      </c>
      <c r="M88" s="134" t="str">
        <f>IF(M87="","",IF(M87=VLOOKUP(M87,Nongli!$B$2:$C$2488,1),VLOOKUP(M87,Nongli!$B$2:$C$2488,2,FALSE),VLOOKUP(M87-VLOOKUP(M87,Nongli!$B$2:$C$2488,1)+1,Nongli!$E$4:$F$33,2,FALSE)))</f>
        <v>十五</v>
      </c>
      <c r="N88" s="134" t="str">
        <f>IF(N87="","",IF(N87=VLOOKUP(N87,Nongli!$B$2:$C$2488,1),VLOOKUP(N87,Nongli!$B$2:$C$2488,2,FALSE),VLOOKUP(N87-VLOOKUP(N87,Nongli!$B$2:$C$2488,1)+1,Nongli!$E$4:$F$33,2,FALSE)))</f>
        <v>十六</v>
      </c>
      <c r="O88" s="134" t="str">
        <f>IF(O87="","",IF(O87=VLOOKUP(O87,Nongli!$B$2:$C$2488,1),VLOOKUP(O87,Nongli!$B$2:$C$2488,2,FALSE),VLOOKUP(O87-VLOOKUP(O87,Nongli!$B$2:$C$2488,1)+1,Nongli!$E$4:$F$33,2,FALSE)))</f>
        <v>十七</v>
      </c>
      <c r="P88" s="134" t="str">
        <f>IF(P87="","",IF(P87=VLOOKUP(P87,Nongli!$B$2:$C$2488,1),VLOOKUP(P87,Nongli!$B$2:$C$2488,2,FALSE),VLOOKUP(P87-VLOOKUP(P87,Nongli!$B$2:$C$2488,1)+1,Nongli!$E$4:$F$33,2,FALSE)))</f>
        <v>十八</v>
      </c>
      <c r="Q88" s="160" t="str">
        <f>IF(Q87="","",IF(Q87=VLOOKUP(Q87,Nongli!$B$2:$C$2488,1),VLOOKUP(Q87,Nongli!$B$2:$C$2488,2,FALSE),VLOOKUP(Q87-VLOOKUP(Q87,Nongli!$B$2:$C$2488,1)+1,Nongli!$E$4:$F$33,2,FALSE)))</f>
        <v>十九</v>
      </c>
      <c r="R88" s="161" t="str">
        <f>IF(R87="","",IF(R87=VLOOKUP(R87,Nongli!$B$2:$C$2488,1),VLOOKUP(R87,Nongli!$B$2:$C$2488,2,FALSE),VLOOKUP(R87-VLOOKUP(R87,Nongli!$B$2:$C$2488,1)+1,Nongli!$E$4:$F$33,2,FALSE)))</f>
        <v>二十</v>
      </c>
      <c r="S88" s="134" t="str">
        <f>IF(S87="","",IF(S87=VLOOKUP(S87,Nongli!$B$2:$C$2488,1),VLOOKUP(S87,Nongli!$B$2:$C$2488,2,FALSE),VLOOKUP(S87-VLOOKUP(S87,Nongli!$B$2:$C$2488,1)+1,Nongli!$E$4:$F$33,2,FALSE)))</f>
        <v>廿一</v>
      </c>
      <c r="T88" s="134" t="str">
        <f>IF(T87="","",IF(T87=VLOOKUP(T87,Nongli!$B$2:$C$2488,1),VLOOKUP(T87,Nongli!$B$2:$C$2488,2,FALSE),VLOOKUP(T87-VLOOKUP(T87,Nongli!$B$2:$C$2488,1)+1,Nongli!$E$4:$F$33,2,FALSE)))</f>
        <v>廿二</v>
      </c>
      <c r="U88" s="134" t="str">
        <f>IF(U87="","",IF(U87=VLOOKUP(U87,Nongli!$B$2:$C$2488,1),VLOOKUP(U87,Nongli!$B$2:$C$2488,2,FALSE),VLOOKUP(U87-VLOOKUP(U87,Nongli!$B$2:$C$2488,1)+1,Nongli!$E$4:$F$33,2,FALSE)))</f>
        <v>廿三</v>
      </c>
      <c r="V88" s="134" t="str">
        <f>IF(V87="","",IF(V87=VLOOKUP(V87,Nongli!$B$2:$C$2488,1),VLOOKUP(V87,Nongli!$B$2:$C$2488,2,FALSE),VLOOKUP(V87-VLOOKUP(V87,Nongli!$B$2:$C$2488,1)+1,Nongli!$E$4:$F$33,2,FALSE)))</f>
        <v>廿四</v>
      </c>
      <c r="W88" s="134" t="str">
        <f>IF(W87="","",IF(W87=VLOOKUP(W87,Nongli!$B$2:$C$2488,1),VLOOKUP(W87,Nongli!$B$2:$C$2488,2,FALSE),VLOOKUP(W87-VLOOKUP(W87,Nongli!$B$2:$C$2488,1)+1,Nongli!$E$4:$F$33,2,FALSE)))</f>
        <v>廿五</v>
      </c>
      <c r="X88" s="160" t="str">
        <f>IF(X87="","",IF(X87=VLOOKUP(X87,Nongli!$B$2:$C$2488,1),VLOOKUP(X87,Nongli!$B$2:$C$2488,2,FALSE),VLOOKUP(X87-VLOOKUP(X87,Nongli!$B$2:$C$2488,1)+1,Nongli!$E$4:$F$33,2,FALSE)))</f>
        <v>廿六</v>
      </c>
      <c r="Y88" s="161" t="str">
        <f>IF(Y87="","",IF(Y87=VLOOKUP(Y87,Nongli!$B$2:$C$2488,1),VLOOKUP(Y87,Nongli!$B$2:$C$2488,2,FALSE),VLOOKUP(Y87-VLOOKUP(Y87,Nongli!$B$2:$C$2488,1)+1,Nongli!$E$4:$F$33,2,FALSE)))</f>
        <v>廿七</v>
      </c>
      <c r="Z88" s="134" t="str">
        <f>IF(Z87="","",IF(Z87=VLOOKUP(Z87,Nongli!$B$2:$C$2488,1),VLOOKUP(Z87,Nongli!$B$2:$C$2488,2,FALSE),VLOOKUP(Z87-VLOOKUP(Z87,Nongli!$B$2:$C$2488,1)+1,Nongli!$E$4:$F$33,2,FALSE)))</f>
        <v>廿八</v>
      </c>
      <c r="AA88" s="134" t="str">
        <f>IF(AA87="","",IF(AA87=VLOOKUP(AA87,Nongli!$B$2:$C$2488,1),VLOOKUP(AA87,Nongli!$B$2:$C$2488,2,FALSE),VLOOKUP(AA87-VLOOKUP(AA87,Nongli!$B$2:$C$2488,1)+1,Nongli!$E$4:$F$33,2,FALSE)))</f>
        <v>廿九</v>
      </c>
      <c r="AB88" s="134" t="str">
        <f>IF(AB87="","",IF(AB87=VLOOKUP(AB87,Nongli!$B$2:$C$2488,1),VLOOKUP(AB87,Nongli!$B$2:$C$2488,2,FALSE),VLOOKUP(AB87-VLOOKUP(AB87,Nongli!$B$2:$C$2488,1)+1,Nongli!$E$4:$F$33,2,FALSE)))</f>
        <v>三十</v>
      </c>
      <c r="AC88" s="134" t="str">
        <f>IF(AC87="","",IF(AC87=VLOOKUP(AC87,Nongli!$B$2:$C$2488,1),VLOOKUP(AC87,Nongli!$B$2:$C$2488,2,FALSE),VLOOKUP(AC87-VLOOKUP(AC87,Nongli!$B$2:$C$2488,1)+1,Nongli!$E$4:$F$33,2,FALSE)))</f>
        <v>十月</v>
      </c>
      <c r="AD88" s="134" t="str">
        <f>IF(AD87="","",IF(AD87=VLOOKUP(AD87,Nongli!$B$2:$C$2488,1),VLOOKUP(AD87,Nongli!$B$2:$C$2488,2,FALSE),VLOOKUP(AD87-VLOOKUP(AD87,Nongli!$B$2:$C$2488,1)+1,Nongli!$E$4:$F$33,2,FALSE)))</f>
        <v>初二</v>
      </c>
      <c r="AE88" s="160" t="str">
        <f>IF(AE87="","",IF(AE87=VLOOKUP(AE87,Nongli!$B$2:$C$2488,1),VLOOKUP(AE87,Nongli!$B$2:$C$2488,2,FALSE),VLOOKUP(AE87-VLOOKUP(AE87,Nongli!$B$2:$C$2488,1)+1,Nongli!$E$4:$F$33,2,FALSE)))</f>
        <v>初三</v>
      </c>
      <c r="AF88" s="161" t="str">
        <f>IF(AF87="","",IF(AF87=VLOOKUP(AF87,Nongli!$B$2:$C$2488,1),VLOOKUP(AF87,Nongli!$B$2:$C$2488,2,FALSE),VLOOKUP(AF87-VLOOKUP(AF87,Nongli!$B$2:$C$2488,1)+1,Nongli!$E$4:$F$33,2,FALSE)))</f>
        <v>初四</v>
      </c>
      <c r="AG88" s="134" t="str">
        <f>IF(AG87="","",IF(AG87=VLOOKUP(AG87,Nongli!$B$2:$C$2488,1),VLOOKUP(AG87,Nongli!$B$2:$C$2488,2,FALSE),VLOOKUP(AG87-VLOOKUP(AG87,Nongli!$B$2:$C$2488,1)+1,Nongli!$E$4:$F$33,2,FALSE)))</f>
        <v>初五</v>
      </c>
      <c r="AH88" s="134" t="str">
        <f>IF(AH87="","",IF(AH87=VLOOKUP(AH87,Nongli!$B$2:$C$2488,1),VLOOKUP(AH87,Nongli!$B$2:$C$2488,2,FALSE),VLOOKUP(AH87-VLOOKUP(AH87,Nongli!$B$2:$C$2488,1)+1,Nongli!$E$4:$F$33,2,FALSE)))</f>
        <v>初六</v>
      </c>
      <c r="AI88" s="134" t="str">
        <f>IF(AI87="","",IF(AI87=VLOOKUP(AI87,Nongli!$B$2:$C$2488,1),VLOOKUP(AI87,Nongli!$B$2:$C$2488,2,FALSE),VLOOKUP(AI87-VLOOKUP(AI87,Nongli!$B$2:$C$2488,1)+1,Nongli!$E$4:$F$33,2,FALSE)))</f>
        <v>初七</v>
      </c>
      <c r="AJ88" s="134" t="str">
        <f>IF(AJ87="","",IF(AJ87=VLOOKUP(AJ87,Nongli!$B$2:$C$2488,1),VLOOKUP(AJ87,Nongli!$B$2:$C$2488,2,FALSE),VLOOKUP(AJ87-VLOOKUP(AJ87,Nongli!$B$2:$C$2488,1)+1,Nongli!$E$4:$F$33,2,FALSE)))</f>
        <v>初八</v>
      </c>
      <c r="AK88" s="134" t="str">
        <f>IF(AK87="","",IF(AK87=VLOOKUP(AK87,Nongli!$B$2:$C$2488,1),VLOOKUP(AK87,Nongli!$B$2:$C$2488,2,FALSE),VLOOKUP(AK87-VLOOKUP(AK87,Nongli!$B$2:$C$2488,1)+1,Nongli!$E$4:$F$33,2,FALSE)))</f>
        <v>初九</v>
      </c>
      <c r="AL88" s="160" t="str">
        <f>IF(AL87="","",IF(AL87=VLOOKUP(AL87,Nongli!$B$2:$C$2488,1),VLOOKUP(AL87,Nongli!$B$2:$C$2488,2,FALSE),VLOOKUP(AL87-VLOOKUP(AL87,Nongli!$B$2:$C$2488,1)+1,Nongli!$E$4:$F$33,2,FALSE)))</f>
        <v/>
      </c>
      <c r="AM88" s="161" t="str">
        <f>IF(AM87="","",IF(AM87=VLOOKUP(AM87,Nongli!$B$2:$C$2488,1),VLOOKUP(AM87,Nongli!$B$2:$C$2488,2,FALSE),VLOOKUP(AM87-VLOOKUP(AM87,Nongli!$B$2:$C$2488,1)+1,Nongli!$E$4:$F$33,2,FALSE)))</f>
        <v/>
      </c>
      <c r="AN88" s="134" t="str">
        <f>IF(AN87="","",IF(AN87=VLOOKUP(AN87,Nongli!$B$2:$C$2488,1),VLOOKUP(AN87,Nongli!$B$2:$C$2488,2,FALSE),VLOOKUP(AN87-VLOOKUP(AN87,Nongli!$B$2:$C$2488,1)+1,Nongli!$E$4:$F$33,2,FALSE)))</f>
        <v/>
      </c>
    </row>
    <row r="89" spans="1:40" s="8" customFormat="1" ht="34.5" customHeight="1">
      <c r="C89" s="62"/>
      <c r="D89" s="56"/>
      <c r="E89" s="54"/>
      <c r="F89" s="54"/>
      <c r="G89" s="54"/>
      <c r="H89" s="54"/>
      <c r="I89" s="54"/>
      <c r="J89" s="111"/>
      <c r="K89" s="54"/>
      <c r="L89" s="54"/>
      <c r="M89" s="135"/>
      <c r="N89" s="135"/>
      <c r="O89" s="135"/>
      <c r="P89" s="147"/>
      <c r="Q89" s="155"/>
      <c r="R89" s="147"/>
      <c r="S89" s="147"/>
      <c r="T89" s="147"/>
      <c r="U89" s="147"/>
      <c r="V89" s="147"/>
      <c r="W89" s="147"/>
      <c r="X89" s="155"/>
      <c r="Y89" s="147"/>
      <c r="Z89" s="147"/>
      <c r="AA89" s="147"/>
      <c r="AB89" s="147"/>
      <c r="AC89" s="147"/>
      <c r="AD89" s="147"/>
      <c r="AE89" s="155"/>
      <c r="AF89" s="147"/>
      <c r="AG89" s="147"/>
      <c r="AH89" s="147"/>
      <c r="AI89" s="147"/>
      <c r="AJ89" s="147"/>
      <c r="AK89" s="147"/>
      <c r="AL89" s="155"/>
      <c r="AM89" s="147"/>
      <c r="AN89" s="147"/>
    </row>
    <row r="90" spans="1:40" s="57" customFormat="1" ht="32.450000000000003" hidden="1" customHeight="1">
      <c r="C90" s="61"/>
      <c r="D90" s="66">
        <f>DATE(YEAR($D$13),12,1)</f>
        <v>336</v>
      </c>
      <c r="E90" s="67"/>
      <c r="F90" s="67"/>
      <c r="G90" s="59"/>
      <c r="H90" s="68">
        <f>D90</f>
        <v>336</v>
      </c>
      <c r="I90" s="67"/>
      <c r="J90" s="112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</row>
    <row r="91" spans="1:40" s="9" customFormat="1" ht="12.6" hidden="1" customHeight="1">
      <c r="C91" s="63"/>
      <c r="D91" s="47">
        <f>DATE(YEAR(D90),MONTH(D90)+1,0)</f>
        <v>366</v>
      </c>
      <c r="E91" s="48"/>
      <c r="F91" s="49"/>
      <c r="G91" s="96">
        <v>30</v>
      </c>
      <c r="H91" s="46"/>
      <c r="I91" s="49"/>
      <c r="J91" s="113"/>
      <c r="M91" s="139"/>
      <c r="N91" s="139"/>
      <c r="O91" s="139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</row>
    <row r="92" spans="1:40" s="57" customFormat="1" ht="32.450000000000003" hidden="1" customHeight="1">
      <c r="C92" s="61"/>
      <c r="D92" s="50">
        <v>1</v>
      </c>
      <c r="E92" s="64">
        <v>2</v>
      </c>
      <c r="F92" s="64">
        <v>3</v>
      </c>
      <c r="G92" s="64">
        <v>4</v>
      </c>
      <c r="H92" s="64">
        <v>5</v>
      </c>
      <c r="I92" s="64">
        <v>6</v>
      </c>
      <c r="J92" s="114">
        <v>7</v>
      </c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</row>
    <row r="93" spans="1:40" s="9" customFormat="1" ht="12.6" hidden="1" customHeight="1">
      <c r="C93" s="63" t="str">
        <f>IF(C92="","",IF(C92=VLOOKUP(C92,Nongli!$B$2:$C$2488,1),VLOOKUP(C92,Nongli!$B$2:$C$2488,2,FALSE),VLOOKUP(C92-VLOOKUP(C92,Nongli!$B$2:$C$2488,1)+1,Nongli!$E$4:$F$33,2,FALSE)))</f>
        <v/>
      </c>
      <c r="D93" s="51"/>
      <c r="E93" s="52"/>
      <c r="F93" s="52"/>
      <c r="G93" s="52"/>
      <c r="H93" s="52"/>
      <c r="I93" s="52"/>
      <c r="J93" s="115"/>
      <c r="M93" s="139"/>
      <c r="N93" s="139"/>
      <c r="O93" s="139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</row>
    <row r="94" spans="1:40" s="57" customFormat="1" ht="32.450000000000003" customHeight="1">
      <c r="A94" s="57">
        <f>A87+1</f>
        <v>12</v>
      </c>
      <c r="C94" s="61" t="s">
        <v>304</v>
      </c>
      <c r="D94" s="55" t="str">
        <f>IF(WEEKDAY(D90)&gt;D92,"",D90+D92-WEEKDAY(D90))</f>
        <v/>
      </c>
      <c r="E94" s="53" t="str">
        <f>IF(WEEKDAY(D90)&gt;E92,"",D90+E92-WEEKDAY(D90))</f>
        <v/>
      </c>
      <c r="F94" s="53" t="str">
        <f>IF(WEEKDAY(D90)&gt;F92,"",D90+F92-WEEKDAY(D90))</f>
        <v/>
      </c>
      <c r="G94" s="53" t="str">
        <f>IF(WEEKDAY(D90)&gt;G92,"",D90+G92-WEEKDAY(D90))</f>
        <v/>
      </c>
      <c r="H94" s="53" t="str">
        <f>IF(WEEKDAY(D90)&gt;H92,"",D90+H92-WEEKDAY(D90))</f>
        <v/>
      </c>
      <c r="I94" s="53" t="str">
        <f>IF(WEEKDAY(D90)&gt;I92,"",D90+I92-WEEKDAY(D90))</f>
        <v/>
      </c>
      <c r="J94" s="110">
        <f>IF(WEEKDAY(D90)&gt;J92,"",D90+J92-WEEKDAY(D90))</f>
        <v>336</v>
      </c>
      <c r="K94" s="55">
        <f t="shared" ref="K94:AE94" si="116">J94+1</f>
        <v>337</v>
      </c>
      <c r="L94" s="53">
        <f t="shared" si="116"/>
        <v>338</v>
      </c>
      <c r="M94" s="131">
        <f t="shared" si="116"/>
        <v>339</v>
      </c>
      <c r="N94" s="131">
        <f t="shared" si="116"/>
        <v>340</v>
      </c>
      <c r="O94" s="131">
        <f t="shared" si="116"/>
        <v>341</v>
      </c>
      <c r="P94" s="131">
        <f t="shared" si="116"/>
        <v>342</v>
      </c>
      <c r="Q94" s="141">
        <f t="shared" si="116"/>
        <v>343</v>
      </c>
      <c r="R94" s="140">
        <f t="shared" si="116"/>
        <v>344</v>
      </c>
      <c r="S94" s="131">
        <f t="shared" si="116"/>
        <v>345</v>
      </c>
      <c r="T94" s="131">
        <f t="shared" si="116"/>
        <v>346</v>
      </c>
      <c r="U94" s="131">
        <f t="shared" si="116"/>
        <v>347</v>
      </c>
      <c r="V94" s="131">
        <f t="shared" si="116"/>
        <v>348</v>
      </c>
      <c r="W94" s="131">
        <f t="shared" si="116"/>
        <v>349</v>
      </c>
      <c r="X94" s="141">
        <f t="shared" si="116"/>
        <v>350</v>
      </c>
      <c r="Y94" s="140">
        <f t="shared" si="116"/>
        <v>351</v>
      </c>
      <c r="Z94" s="131">
        <f t="shared" si="116"/>
        <v>352</v>
      </c>
      <c r="AA94" s="131">
        <f t="shared" si="116"/>
        <v>353</v>
      </c>
      <c r="AB94" s="131">
        <f t="shared" si="116"/>
        <v>354</v>
      </c>
      <c r="AC94" s="131">
        <f t="shared" si="116"/>
        <v>355</v>
      </c>
      <c r="AD94" s="131">
        <f t="shared" si="116"/>
        <v>356</v>
      </c>
      <c r="AE94" s="141">
        <f t="shared" si="116"/>
        <v>357</v>
      </c>
      <c r="AF94" s="140">
        <f>IF(Y94+7&gt;D91,"",Y94+7)</f>
        <v>358</v>
      </c>
      <c r="AG94" s="131">
        <f t="shared" ref="AG94" si="117">IF(Z94+7&gt;$D91,"",Z94+7)</f>
        <v>359</v>
      </c>
      <c r="AH94" s="131">
        <f t="shared" ref="AH94" si="118">IF(AA94+7&gt;$D91,"",AA94+7)</f>
        <v>360</v>
      </c>
      <c r="AI94" s="131">
        <f t="shared" ref="AI94" si="119">IF(AB94+7&gt;$D91,"",AB94+7)</f>
        <v>361</v>
      </c>
      <c r="AJ94" s="131">
        <f t="shared" ref="AJ94" si="120">IF(AC94+7&gt;$D91,"",AC94+7)</f>
        <v>362</v>
      </c>
      <c r="AK94" s="131">
        <f t="shared" ref="AK94" si="121">IF(AD94+7&gt;$D91,"",AD94+7)</f>
        <v>363</v>
      </c>
      <c r="AL94" s="141">
        <f t="shared" ref="AL94" si="122">IF(AE94+7&gt;$D91,"",AE94+7)</f>
        <v>364</v>
      </c>
      <c r="AM94" s="140">
        <f t="shared" ref="AM94:AN94" si="123">IF(AF94+7&gt;$D91,"",AF94+7)</f>
        <v>365</v>
      </c>
      <c r="AN94" s="131">
        <f t="shared" si="123"/>
        <v>366</v>
      </c>
    </row>
    <row r="95" spans="1:40" s="9" customFormat="1" ht="14.45" customHeight="1">
      <c r="C95" s="63"/>
      <c r="D95" s="117" t="str">
        <f>IF(D94="","",IF(D94=VLOOKUP(D94,Nongli!$B$2:$C$2488,1),VLOOKUP(D94,Nongli!$B$2:$C$2488,2,FALSE),VLOOKUP(D94-VLOOKUP(D94,Nongli!$B$2:$C$2488,1)+1,Nongli!$E$4:$F$33,2,FALSE)))</f>
        <v/>
      </c>
      <c r="E95" s="108" t="str">
        <f>IF(E94="","",IF(E94=VLOOKUP(E94,Nongli!$B$2:$C$2488,1),VLOOKUP(E94,Nongli!$B$2:$C$2488,2,FALSE),VLOOKUP(E94-VLOOKUP(E94,Nongli!$B$2:$C$2488,1)+1,Nongli!$E$4:$F$33,2,FALSE)))</f>
        <v/>
      </c>
      <c r="F95" s="108" t="str">
        <f>IF(F94="","",IF(F94=VLOOKUP(F94,Nongli!$B$2:$C$2488,1),VLOOKUP(F94,Nongli!$B$2:$C$2488,2,FALSE),VLOOKUP(F94-VLOOKUP(F94,Nongli!$B$2:$C$2488,1)+1,Nongli!$E$4:$F$33,2,FALSE)))</f>
        <v/>
      </c>
      <c r="G95" s="108" t="str">
        <f>IF(G94="","",IF(G94=VLOOKUP(G94,Nongli!$B$2:$C$2488,1),VLOOKUP(G94,Nongli!$B$2:$C$2488,2,FALSE),VLOOKUP(G94-VLOOKUP(G94,Nongli!$B$2:$C$2488,1)+1,Nongli!$E$4:$F$33,2,FALSE)))</f>
        <v/>
      </c>
      <c r="H95" s="108" t="str">
        <f>IF(H94="","",IF(H94=VLOOKUP(H94,Nongli!$B$2:$C$2488,1),VLOOKUP(H94,Nongli!$B$2:$C$2488,2,FALSE),VLOOKUP(H94-VLOOKUP(H94,Nongli!$B$2:$C$2488,1)+1,Nongli!$E$4:$F$33,2,FALSE)))</f>
        <v/>
      </c>
      <c r="I95" s="108" t="str">
        <f>IF(I94="","",IF(I94=VLOOKUP(I94,Nongli!$B$2:$C$2488,1),VLOOKUP(I94,Nongli!$B$2:$C$2488,2,FALSE),VLOOKUP(I94-VLOOKUP(I94,Nongli!$B$2:$C$2488,1)+1,Nongli!$E$4:$F$33,2,FALSE)))</f>
        <v/>
      </c>
      <c r="J95" s="109" t="str">
        <f>IF(J94="","",IF(J94=VLOOKUP(J94,Nongli!$B$2:$C$2488,1),VLOOKUP(J94,Nongli!$B$2:$C$2488,2,FALSE),VLOOKUP(J94-VLOOKUP(J94,Nongli!$B$2:$C$2488,1)+1,Nongli!$E$4:$F$33,2,FALSE)))</f>
        <v>初十</v>
      </c>
      <c r="K95" s="117" t="str">
        <f>IF(K94="","",IF(K94=VLOOKUP(K94,Nongli!$B$2:$C$2488,1),VLOOKUP(K94,Nongli!$B$2:$C$2488,2,FALSE),VLOOKUP(K94-VLOOKUP(K94,Nongli!$B$2:$C$2488,1)+1,Nongli!$E$4:$F$33,2,FALSE)))</f>
        <v>十一</v>
      </c>
      <c r="L95" s="108" t="str">
        <f>IF(L94="","",IF(L94=VLOOKUP(L94,Nongli!$B$2:$C$2488,1),VLOOKUP(L94,Nongli!$B$2:$C$2488,2,FALSE),VLOOKUP(L94-VLOOKUP(L94,Nongli!$B$2:$C$2488,1)+1,Nongli!$E$4:$F$33,2,FALSE)))</f>
        <v>十二</v>
      </c>
      <c r="M95" s="134" t="str">
        <f>IF(M94="","",IF(M94=VLOOKUP(M94,Nongli!$B$2:$C$2488,1),VLOOKUP(M94,Nongli!$B$2:$C$2488,2,FALSE),VLOOKUP(M94-VLOOKUP(M94,Nongli!$B$2:$C$2488,1)+1,Nongli!$E$4:$F$33,2,FALSE)))</f>
        <v>十三</v>
      </c>
      <c r="N95" s="134" t="str">
        <f>IF(N94="","",IF(N94=VLOOKUP(N94,Nongli!$B$2:$C$2488,1),VLOOKUP(N94,Nongli!$B$2:$C$2488,2,FALSE),VLOOKUP(N94-VLOOKUP(N94,Nongli!$B$2:$C$2488,1)+1,Nongli!$E$4:$F$33,2,FALSE)))</f>
        <v>十四</v>
      </c>
      <c r="O95" s="134" t="str">
        <f>IF(O94="","",IF(O94=VLOOKUP(O94,Nongli!$B$2:$C$2488,1),VLOOKUP(O94,Nongli!$B$2:$C$2488,2,FALSE),VLOOKUP(O94-VLOOKUP(O94,Nongli!$B$2:$C$2488,1)+1,Nongli!$E$4:$F$33,2,FALSE)))</f>
        <v>十五</v>
      </c>
      <c r="P95" s="134" t="str">
        <f>IF(P94="","",IF(P94=VLOOKUP(P94,Nongli!$B$2:$C$2488,1),VLOOKUP(P94,Nongli!$B$2:$C$2488,2,FALSE),VLOOKUP(P94-VLOOKUP(P94,Nongli!$B$2:$C$2488,1)+1,Nongli!$E$4:$F$33,2,FALSE)))</f>
        <v>十六</v>
      </c>
      <c r="Q95" s="160" t="str">
        <f>IF(Q94="","",IF(Q94=VLOOKUP(Q94,Nongli!$B$2:$C$2488,1),VLOOKUP(Q94,Nongli!$B$2:$C$2488,2,FALSE),VLOOKUP(Q94-VLOOKUP(Q94,Nongli!$B$2:$C$2488,1)+1,Nongli!$E$4:$F$33,2,FALSE)))</f>
        <v>十七</v>
      </c>
      <c r="R95" s="161" t="str">
        <f>IF(R94="","",IF(R94=VLOOKUP(R94,Nongli!$B$2:$C$2488,1),VLOOKUP(R94,Nongli!$B$2:$C$2488,2,FALSE),VLOOKUP(R94-VLOOKUP(R94,Nongli!$B$2:$C$2488,1)+1,Nongli!$E$4:$F$33,2,FALSE)))</f>
        <v>十八</v>
      </c>
      <c r="S95" s="134" t="str">
        <f>IF(S94="","",IF(S94=VLOOKUP(S94,Nongli!$B$2:$C$2488,1),VLOOKUP(S94,Nongli!$B$2:$C$2488,2,FALSE),VLOOKUP(S94-VLOOKUP(S94,Nongli!$B$2:$C$2488,1)+1,Nongli!$E$4:$F$33,2,FALSE)))</f>
        <v>十九</v>
      </c>
      <c r="T95" s="134" t="str">
        <f>IF(T94="","",IF(T94=VLOOKUP(T94,Nongli!$B$2:$C$2488,1),VLOOKUP(T94,Nongli!$B$2:$C$2488,2,FALSE),VLOOKUP(T94-VLOOKUP(T94,Nongli!$B$2:$C$2488,1)+1,Nongli!$E$4:$F$33,2,FALSE)))</f>
        <v>二十</v>
      </c>
      <c r="U95" s="134" t="str">
        <f>IF(U94="","",IF(U94=VLOOKUP(U94,Nongli!$B$2:$C$2488,1),VLOOKUP(U94,Nongli!$B$2:$C$2488,2,FALSE),VLOOKUP(U94-VLOOKUP(U94,Nongli!$B$2:$C$2488,1)+1,Nongli!$E$4:$F$33,2,FALSE)))</f>
        <v>廿一</v>
      </c>
      <c r="V95" s="134" t="str">
        <f>IF(V94="","",IF(V94=VLOOKUP(V94,Nongli!$B$2:$C$2488,1),VLOOKUP(V94,Nongli!$B$2:$C$2488,2,FALSE),VLOOKUP(V94-VLOOKUP(V94,Nongli!$B$2:$C$2488,1)+1,Nongli!$E$4:$F$33,2,FALSE)))</f>
        <v>廿二</v>
      </c>
      <c r="W95" s="134" t="str">
        <f>IF(W94="","",IF(W94=VLOOKUP(W94,Nongli!$B$2:$C$2488,1),VLOOKUP(W94,Nongli!$B$2:$C$2488,2,FALSE),VLOOKUP(W94-VLOOKUP(W94,Nongli!$B$2:$C$2488,1)+1,Nongli!$E$4:$F$33,2,FALSE)))</f>
        <v>廿三</v>
      </c>
      <c r="X95" s="160" t="str">
        <f>IF(X94="","",IF(X94=VLOOKUP(X94,Nongli!$B$2:$C$2488,1),VLOOKUP(X94,Nongli!$B$2:$C$2488,2,FALSE),VLOOKUP(X94-VLOOKUP(X94,Nongli!$B$2:$C$2488,1)+1,Nongli!$E$4:$F$33,2,FALSE)))</f>
        <v>廿四</v>
      </c>
      <c r="Y95" s="161" t="str">
        <f>IF(Y94="","",IF(Y94=VLOOKUP(Y94,Nongli!$B$2:$C$2488,1),VLOOKUP(Y94,Nongli!$B$2:$C$2488,2,FALSE),VLOOKUP(Y94-VLOOKUP(Y94,Nongli!$B$2:$C$2488,1)+1,Nongli!$E$4:$F$33,2,FALSE)))</f>
        <v>廿五</v>
      </c>
      <c r="Z95" s="134" t="str">
        <f>IF(Z94="","",IF(Z94=VLOOKUP(Z94,Nongli!$B$2:$C$2488,1),VLOOKUP(Z94,Nongli!$B$2:$C$2488,2,FALSE),VLOOKUP(Z94-VLOOKUP(Z94,Nongli!$B$2:$C$2488,1)+1,Nongli!$E$4:$F$33,2,FALSE)))</f>
        <v>廿六</v>
      </c>
      <c r="AA95" s="134" t="str">
        <f>IF(AA94="","",IF(AA94=VLOOKUP(AA94,Nongli!$B$2:$C$2488,1),VLOOKUP(AA94,Nongli!$B$2:$C$2488,2,FALSE),VLOOKUP(AA94-VLOOKUP(AA94,Nongli!$B$2:$C$2488,1)+1,Nongli!$E$4:$F$33,2,FALSE)))</f>
        <v>廿七</v>
      </c>
      <c r="AB95" s="134" t="str">
        <f>IF(AB94="","",IF(AB94=VLOOKUP(AB94,Nongli!$B$2:$C$2488,1),VLOOKUP(AB94,Nongli!$B$2:$C$2488,2,FALSE),VLOOKUP(AB94-VLOOKUP(AB94,Nongli!$B$2:$C$2488,1)+1,Nongli!$E$4:$F$33,2,FALSE)))</f>
        <v>廿八</v>
      </c>
      <c r="AC95" s="134" t="str">
        <f>IF(AC94="","",IF(AC94=VLOOKUP(AC94,Nongli!$B$2:$C$2488,1),VLOOKUP(AC94,Nongli!$B$2:$C$2488,2,FALSE),VLOOKUP(AC94-VLOOKUP(AC94,Nongli!$B$2:$C$2488,1)+1,Nongli!$E$4:$F$33,2,FALSE)))</f>
        <v>廿九</v>
      </c>
      <c r="AD95" s="134" t="str">
        <f>IF(AD94="","",IF(AD94=VLOOKUP(AD94,Nongli!$B$2:$C$2488,1),VLOOKUP(AD94,Nongli!$B$2:$C$2488,2,FALSE),VLOOKUP(AD94-VLOOKUP(AD94,Nongli!$B$2:$C$2488,1)+1,Nongli!$E$4:$F$33,2,FALSE)))</f>
        <v>三十</v>
      </c>
      <c r="AE95" s="160" t="str">
        <f>IF(AE94="","",IF(AE94=VLOOKUP(AE94,Nongli!$B$2:$C$2488,1),VLOOKUP(AE94,Nongli!$B$2:$C$2488,2,FALSE),VLOOKUP(AE94-VLOOKUP(AE94,Nongli!$B$2:$C$2488,1)+1,Nongli!$E$4:$F$33,2,FALSE)))</f>
        <v>十一月</v>
      </c>
      <c r="AF95" s="161" t="str">
        <f>IF(AF94="","",IF(AF94=VLOOKUP(AF94,Nongli!$B$2:$C$2488,1),VLOOKUP(AF94,Nongli!$B$2:$C$2488,2,FALSE),VLOOKUP(AF94-VLOOKUP(AF94,Nongli!$B$2:$C$2488,1)+1,Nongli!$E$4:$F$33,2,FALSE)))</f>
        <v>初二</v>
      </c>
      <c r="AG95" s="134" t="str">
        <f>IF(AG94="","",IF(AG94=VLOOKUP(AG94,Nongli!$B$2:$C$2488,1),VLOOKUP(AG94,Nongli!$B$2:$C$2488,2,FALSE),VLOOKUP(AG94-VLOOKUP(AG94,Nongli!$B$2:$C$2488,1)+1,Nongli!$E$4:$F$33,2,FALSE)))</f>
        <v>初三</v>
      </c>
      <c r="AH95" s="134" t="str">
        <f>IF(AH94="","",IF(AH94=VLOOKUP(AH94,Nongli!$B$2:$C$2488,1),VLOOKUP(AH94,Nongli!$B$2:$C$2488,2,FALSE),VLOOKUP(AH94-VLOOKUP(AH94,Nongli!$B$2:$C$2488,1)+1,Nongli!$E$4:$F$33,2,FALSE)))</f>
        <v>初四</v>
      </c>
      <c r="AI95" s="134" t="str">
        <f>IF(AI94="","",IF(AI94=VLOOKUP(AI94,Nongli!$B$2:$C$2488,1),VLOOKUP(AI94,Nongli!$B$2:$C$2488,2,FALSE),VLOOKUP(AI94-VLOOKUP(AI94,Nongli!$B$2:$C$2488,1)+1,Nongli!$E$4:$F$33,2,FALSE)))</f>
        <v>初五</v>
      </c>
      <c r="AJ95" s="134" t="str">
        <f>IF(AJ94="","",IF(AJ94=VLOOKUP(AJ94,Nongli!$B$2:$C$2488,1),VLOOKUP(AJ94,Nongli!$B$2:$C$2488,2,FALSE),VLOOKUP(AJ94-VLOOKUP(AJ94,Nongli!$B$2:$C$2488,1)+1,Nongli!$E$4:$F$33,2,FALSE)))</f>
        <v>初六</v>
      </c>
      <c r="AK95" s="134" t="str">
        <f>IF(AK94="","",IF(AK94=VLOOKUP(AK94,Nongli!$B$2:$C$2488,1),VLOOKUP(AK94,Nongli!$B$2:$C$2488,2,FALSE),VLOOKUP(AK94-VLOOKUP(AK94,Nongli!$B$2:$C$2488,1)+1,Nongli!$E$4:$F$33,2,FALSE)))</f>
        <v>初七</v>
      </c>
      <c r="AL95" s="160" t="str">
        <f>IF(AL94="","",IF(AL94=VLOOKUP(AL94,Nongli!$B$2:$C$2488,1),VLOOKUP(AL94,Nongli!$B$2:$C$2488,2,FALSE),VLOOKUP(AL94-VLOOKUP(AL94,Nongli!$B$2:$C$2488,1)+1,Nongli!$E$4:$F$33,2,FALSE)))</f>
        <v>初八</v>
      </c>
      <c r="AM95" s="161" t="str">
        <f>IF(AM94="","",IF(AM94=VLOOKUP(AM94,Nongli!$B$2:$C$2488,1),VLOOKUP(AM94,Nongli!$B$2:$C$2488,2,FALSE),VLOOKUP(AM94-VLOOKUP(AM94,Nongli!$B$2:$C$2488,1)+1,Nongli!$E$4:$F$33,2,FALSE)))</f>
        <v>初九</v>
      </c>
      <c r="AN95" s="134" t="str">
        <f>IF(AN94="","",IF(AN94=VLOOKUP(AN94,Nongli!$B$2:$C$2488,1),VLOOKUP(AN94,Nongli!$B$2:$C$2488,2,FALSE),VLOOKUP(AN94-VLOOKUP(AN94,Nongli!$B$2:$C$2488,1)+1,Nongli!$E$4:$F$33,2,FALSE)))</f>
        <v>初十</v>
      </c>
    </row>
    <row r="96" spans="1:40" s="4" customFormat="1" ht="40.5" customHeight="1">
      <c r="C96" s="62"/>
      <c r="E96" s="53"/>
      <c r="F96" s="53"/>
      <c r="G96" s="53"/>
      <c r="H96" s="53"/>
      <c r="I96" s="53"/>
      <c r="J96" s="110"/>
      <c r="K96" s="107"/>
      <c r="L96" s="54"/>
      <c r="M96" s="135"/>
      <c r="N96" s="135"/>
      <c r="O96" s="135"/>
      <c r="P96" s="147"/>
      <c r="Q96" s="155"/>
      <c r="R96" s="147"/>
      <c r="S96" s="147"/>
      <c r="T96" s="147"/>
      <c r="U96" s="147"/>
      <c r="V96" s="147"/>
      <c r="W96" s="147"/>
      <c r="X96" s="155"/>
      <c r="Y96" s="147"/>
      <c r="Z96" s="147"/>
      <c r="AA96" s="147"/>
      <c r="AB96" s="147"/>
      <c r="AC96" s="147"/>
      <c r="AD96" s="147"/>
      <c r="AE96" s="155"/>
      <c r="AF96" s="147"/>
      <c r="AG96" s="147"/>
      <c r="AH96" s="147"/>
      <c r="AI96" s="147"/>
      <c r="AJ96" s="147"/>
      <c r="AK96" s="147"/>
      <c r="AL96" s="155"/>
      <c r="AM96" s="147"/>
      <c r="AN96" s="147"/>
    </row>
  </sheetData>
  <phoneticPr fontId="50" type="noConversion"/>
  <conditionalFormatting sqref="E31:P31 S31:W31 Z31:AD31">
    <cfRule type="cellIs" dxfId="254" priority="423" stopIfTrue="1" operator="equal">
      <formula>"正月"</formula>
    </cfRule>
  </conditionalFormatting>
  <conditionalFormatting sqref="E38:P38 S38:W38 Z38:AD38">
    <cfRule type="cellIs" dxfId="253" priority="422" stopIfTrue="1" operator="equal">
      <formula>"正月"</formula>
    </cfRule>
  </conditionalFormatting>
  <conditionalFormatting sqref="E45:P45 S45:W45 Z45:AD45">
    <cfRule type="cellIs" dxfId="252" priority="419" stopIfTrue="1" operator="equal">
      <formula>"正月"</formula>
    </cfRule>
  </conditionalFormatting>
  <conditionalFormatting sqref="E52:P52 S52:W52 Z52:AD52">
    <cfRule type="cellIs" dxfId="251" priority="417" stopIfTrue="1" operator="equal">
      <formula>"正月"</formula>
    </cfRule>
  </conditionalFormatting>
  <conditionalFormatting sqref="E59:P59 S59:W59 Z59:AD59">
    <cfRule type="cellIs" dxfId="250" priority="416" stopIfTrue="1" operator="equal">
      <formula>"正月"</formula>
    </cfRule>
  </conditionalFormatting>
  <conditionalFormatting sqref="E66:P66 S66:W66 Z66:AD66">
    <cfRule type="cellIs" dxfId="249" priority="413" stopIfTrue="1" operator="equal">
      <formula>"正月"</formula>
    </cfRule>
  </conditionalFormatting>
  <conditionalFormatting sqref="E73:P73 S73:W73 Z73:AD73">
    <cfRule type="cellIs" dxfId="248" priority="411" stopIfTrue="1" operator="equal">
      <formula>"正月"</formula>
    </cfRule>
  </conditionalFormatting>
  <conditionalFormatting sqref="E80:P80 S80:W80 Z80:AD80">
    <cfRule type="cellIs" dxfId="247" priority="409" stopIfTrue="1" operator="equal">
      <formula>"正月"</formula>
    </cfRule>
  </conditionalFormatting>
  <conditionalFormatting sqref="E87:P87 S87:W87 Z87:AD87">
    <cfRule type="cellIs" dxfId="246" priority="408" stopIfTrue="1" operator="equal">
      <formula>"正月"</formula>
    </cfRule>
  </conditionalFormatting>
  <conditionalFormatting sqref="D94:AF94">
    <cfRule type="cellIs" dxfId="245" priority="405" stopIfTrue="1" operator="equal">
      <formula>"正月"</formula>
    </cfRule>
  </conditionalFormatting>
  <conditionalFormatting sqref="E26:P26 S26:W26 Z26:AD26 AG26:AK26">
    <cfRule type="cellIs" dxfId="244" priority="403" stopIfTrue="1" operator="equal">
      <formula>"正月"</formula>
    </cfRule>
  </conditionalFormatting>
  <conditionalFormatting sqref="E33:P33 S33:W33 Z33:AD33 AG33:AK33">
    <cfRule type="cellIs" dxfId="243" priority="402" stopIfTrue="1" operator="equal">
      <formula>"正月"</formula>
    </cfRule>
  </conditionalFormatting>
  <conditionalFormatting sqref="E40:P40 S40:W40 Z40:AD40 AG40:AK40">
    <cfRule type="cellIs" dxfId="242" priority="401" stopIfTrue="1" operator="equal">
      <formula>"正月"</formula>
    </cfRule>
  </conditionalFormatting>
  <conditionalFormatting sqref="E47:P47 S47:W47 Z47:AD47 AG47:AK47">
    <cfRule type="cellIs" dxfId="241" priority="400" stopIfTrue="1" operator="equal">
      <formula>"正月"</formula>
    </cfRule>
  </conditionalFormatting>
  <conditionalFormatting sqref="E54:P54 S54:W54 Z54:AD54 AG54:AK54">
    <cfRule type="cellIs" dxfId="240" priority="399" stopIfTrue="1" operator="equal">
      <formula>"正月"</formula>
    </cfRule>
  </conditionalFormatting>
  <conditionalFormatting sqref="E61:P61 S61:W61 Z61:AD61 AG61:AK61">
    <cfRule type="cellIs" dxfId="239" priority="398" stopIfTrue="1" operator="equal">
      <formula>"正月"</formula>
    </cfRule>
  </conditionalFormatting>
  <conditionalFormatting sqref="E68:P68 S68:W68 Z68:AD68 AG68:AK68">
    <cfRule type="cellIs" dxfId="238" priority="397" stopIfTrue="1" operator="equal">
      <formula>"正月"</formula>
    </cfRule>
  </conditionalFormatting>
  <conditionalFormatting sqref="E75:P75 S75:W75 Z75:AD75 AG75:AK75">
    <cfRule type="cellIs" dxfId="237" priority="396" stopIfTrue="1" operator="equal">
      <formula>"正月"</formula>
    </cfRule>
  </conditionalFormatting>
  <conditionalFormatting sqref="E82:P82 S82:W82 Z82:AD82 AG82:AK82">
    <cfRule type="cellIs" dxfId="236" priority="395" stopIfTrue="1" operator="equal">
      <formula>"正月"</formula>
    </cfRule>
  </conditionalFormatting>
  <conditionalFormatting sqref="D89:AM89">
    <cfRule type="cellIs" dxfId="235" priority="394" stopIfTrue="1" operator="equal">
      <formula>"正月"</formula>
    </cfRule>
  </conditionalFormatting>
  <conditionalFormatting sqref="AG31:AK31">
    <cfRule type="cellIs" dxfId="234" priority="392" stopIfTrue="1" operator="equal">
      <formula>"正月"</formula>
    </cfRule>
  </conditionalFormatting>
  <conditionalFormatting sqref="AG38:AK38">
    <cfRule type="cellIs" dxfId="233" priority="391" stopIfTrue="1" operator="equal">
      <formula>"正月"</formula>
    </cfRule>
  </conditionalFormatting>
  <conditionalFormatting sqref="AG45:AK45">
    <cfRule type="cellIs" dxfId="232" priority="390" stopIfTrue="1" operator="equal">
      <formula>"正月"</formula>
    </cfRule>
  </conditionalFormatting>
  <conditionalFormatting sqref="AG52:AK52">
    <cfRule type="cellIs" dxfId="231" priority="389" stopIfTrue="1" operator="equal">
      <formula>"正月"</formula>
    </cfRule>
  </conditionalFormatting>
  <conditionalFormatting sqref="AG59:AK59">
    <cfRule type="cellIs" dxfId="230" priority="388" stopIfTrue="1" operator="equal">
      <formula>"正月"</formula>
    </cfRule>
  </conditionalFormatting>
  <conditionalFormatting sqref="AG66:AK66">
    <cfRule type="cellIs" dxfId="229" priority="387" stopIfTrue="1" operator="equal">
      <formula>"正月"</formula>
    </cfRule>
  </conditionalFormatting>
  <conditionalFormatting sqref="AG73:AK73">
    <cfRule type="cellIs" dxfId="228" priority="386" stopIfTrue="1" operator="equal">
      <formula>"正月"</formula>
    </cfRule>
  </conditionalFormatting>
  <conditionalFormatting sqref="AG80:AK80">
    <cfRule type="cellIs" dxfId="227" priority="385" stopIfTrue="1" operator="equal">
      <formula>"正月"</formula>
    </cfRule>
  </conditionalFormatting>
  <conditionalFormatting sqref="AG87:AK87">
    <cfRule type="cellIs" dxfId="226" priority="384" stopIfTrue="1" operator="equal">
      <formula>"正月"</formula>
    </cfRule>
  </conditionalFormatting>
  <conditionalFormatting sqref="AG94:AM94">
    <cfRule type="cellIs" dxfId="225" priority="383" stopIfTrue="1" operator="equal">
      <formula>"正月"</formula>
    </cfRule>
  </conditionalFormatting>
  <conditionalFormatting sqref="Q87">
    <cfRule type="cellIs" dxfId="224" priority="361" stopIfTrue="1" operator="equal">
      <formula>"正月"</formula>
    </cfRule>
  </conditionalFormatting>
  <conditionalFormatting sqref="Q80">
    <cfRule type="cellIs" dxfId="223" priority="362" stopIfTrue="1" operator="equal">
      <formula>"正月"</formula>
    </cfRule>
  </conditionalFormatting>
  <conditionalFormatting sqref="Q73">
    <cfRule type="cellIs" dxfId="222" priority="363" stopIfTrue="1" operator="equal">
      <formula>"正月"</formula>
    </cfRule>
  </conditionalFormatting>
  <conditionalFormatting sqref="Q66">
    <cfRule type="cellIs" dxfId="221" priority="364" stopIfTrue="1" operator="equal">
      <formula>"正月"</formula>
    </cfRule>
  </conditionalFormatting>
  <conditionalFormatting sqref="Q59">
    <cfRule type="cellIs" dxfId="220" priority="365" stopIfTrue="1" operator="equal">
      <formula>"正月"</formula>
    </cfRule>
  </conditionalFormatting>
  <conditionalFormatting sqref="Q52">
    <cfRule type="cellIs" dxfId="219" priority="366" stopIfTrue="1" operator="equal">
      <formula>"正月"</formula>
    </cfRule>
  </conditionalFormatting>
  <conditionalFormatting sqref="Q45">
    <cfRule type="cellIs" dxfId="218" priority="367" stopIfTrue="1" operator="equal">
      <formula>"正月"</formula>
    </cfRule>
  </conditionalFormatting>
  <conditionalFormatting sqref="Q38">
    <cfRule type="cellIs" dxfId="217" priority="368" stopIfTrue="1" operator="equal">
      <formula>"正月"</formula>
    </cfRule>
  </conditionalFormatting>
  <conditionalFormatting sqref="Q31">
    <cfRule type="cellIs" dxfId="216" priority="369" stopIfTrue="1" operator="equal">
      <formula>"正月"</formula>
    </cfRule>
  </conditionalFormatting>
  <conditionalFormatting sqref="Q17 Q24 Q19">
    <cfRule type="cellIs" dxfId="215" priority="370" stopIfTrue="1" operator="equal">
      <formula>"正月"</formula>
    </cfRule>
  </conditionalFormatting>
  <conditionalFormatting sqref="L96:AM96">
    <cfRule type="cellIs" dxfId="214" priority="371" stopIfTrue="1" operator="equal">
      <formula>"正月"</formula>
    </cfRule>
  </conditionalFormatting>
  <conditionalFormatting sqref="Q26">
    <cfRule type="cellIs" dxfId="213" priority="360" stopIfTrue="1" operator="equal">
      <formula>"正月"</formula>
    </cfRule>
  </conditionalFormatting>
  <conditionalFormatting sqref="Q33">
    <cfRule type="cellIs" dxfId="212" priority="359" stopIfTrue="1" operator="equal">
      <formula>"正月"</formula>
    </cfRule>
  </conditionalFormatting>
  <conditionalFormatting sqref="Q40">
    <cfRule type="cellIs" dxfId="211" priority="358" stopIfTrue="1" operator="equal">
      <formula>"正月"</formula>
    </cfRule>
  </conditionalFormatting>
  <conditionalFormatting sqref="Q47">
    <cfRule type="cellIs" dxfId="210" priority="357" stopIfTrue="1" operator="equal">
      <formula>"正月"</formula>
    </cfRule>
  </conditionalFormatting>
  <conditionalFormatting sqref="Q54">
    <cfRule type="cellIs" dxfId="209" priority="356" stopIfTrue="1" operator="equal">
      <formula>"正月"</formula>
    </cfRule>
  </conditionalFormatting>
  <conditionalFormatting sqref="Q61">
    <cfRule type="cellIs" dxfId="208" priority="355" stopIfTrue="1" operator="equal">
      <formula>"正月"</formula>
    </cfRule>
  </conditionalFormatting>
  <conditionalFormatting sqref="Q68">
    <cfRule type="cellIs" dxfId="207" priority="354" stopIfTrue="1" operator="equal">
      <formula>"正月"</formula>
    </cfRule>
  </conditionalFormatting>
  <conditionalFormatting sqref="Q75">
    <cfRule type="cellIs" dxfId="206" priority="353" stopIfTrue="1" operator="equal">
      <formula>"正月"</formula>
    </cfRule>
  </conditionalFormatting>
  <conditionalFormatting sqref="Q82">
    <cfRule type="cellIs" dxfId="205" priority="352" stopIfTrue="1" operator="equal">
      <formula>"正月"</formula>
    </cfRule>
  </conditionalFormatting>
  <conditionalFormatting sqref="X33">
    <cfRule type="cellIs" dxfId="204" priority="331" stopIfTrue="1" operator="equal">
      <formula>"正月"</formula>
    </cfRule>
  </conditionalFormatting>
  <conditionalFormatting sqref="X26">
    <cfRule type="cellIs" dxfId="203" priority="332" stopIfTrue="1" operator="equal">
      <formula>"正月"</formula>
    </cfRule>
  </conditionalFormatting>
  <conditionalFormatting sqref="X87">
    <cfRule type="cellIs" dxfId="202" priority="333" stopIfTrue="1" operator="equal">
      <formula>"正月"</formula>
    </cfRule>
  </conditionalFormatting>
  <conditionalFormatting sqref="X80">
    <cfRule type="cellIs" dxfId="201" priority="334" stopIfTrue="1" operator="equal">
      <formula>"正月"</formula>
    </cfRule>
  </conditionalFormatting>
  <conditionalFormatting sqref="X73">
    <cfRule type="cellIs" dxfId="200" priority="335" stopIfTrue="1" operator="equal">
      <formula>"正月"</formula>
    </cfRule>
  </conditionalFormatting>
  <conditionalFormatting sqref="X66">
    <cfRule type="cellIs" dxfId="199" priority="336" stopIfTrue="1" operator="equal">
      <formula>"正月"</formula>
    </cfRule>
  </conditionalFormatting>
  <conditionalFormatting sqref="X59">
    <cfRule type="cellIs" dxfId="198" priority="337" stopIfTrue="1" operator="equal">
      <formula>"正月"</formula>
    </cfRule>
  </conditionalFormatting>
  <conditionalFormatting sqref="X52">
    <cfRule type="cellIs" dxfId="197" priority="338" stopIfTrue="1" operator="equal">
      <formula>"正月"</formula>
    </cfRule>
  </conditionalFormatting>
  <conditionalFormatting sqref="X45">
    <cfRule type="cellIs" dxfId="196" priority="339" stopIfTrue="1" operator="equal">
      <formula>"正月"</formula>
    </cfRule>
  </conditionalFormatting>
  <conditionalFormatting sqref="X17 X24 X19">
    <cfRule type="cellIs" dxfId="195" priority="342" stopIfTrue="1" operator="equal">
      <formula>"正月"</formula>
    </cfRule>
  </conditionalFormatting>
  <conditionalFormatting sqref="X31">
    <cfRule type="cellIs" dxfId="194" priority="341" stopIfTrue="1" operator="equal">
      <formula>"正月"</formula>
    </cfRule>
  </conditionalFormatting>
  <conditionalFormatting sqref="X38">
    <cfRule type="cellIs" dxfId="193" priority="340" stopIfTrue="1" operator="equal">
      <formula>"正月"</formula>
    </cfRule>
  </conditionalFormatting>
  <conditionalFormatting sqref="X40">
    <cfRule type="cellIs" dxfId="192" priority="330" stopIfTrue="1" operator="equal">
      <formula>"正月"</formula>
    </cfRule>
  </conditionalFormatting>
  <conditionalFormatting sqref="X47">
    <cfRule type="cellIs" dxfId="191" priority="329" stopIfTrue="1" operator="equal">
      <formula>"正月"</formula>
    </cfRule>
  </conditionalFormatting>
  <conditionalFormatting sqref="X54">
    <cfRule type="cellIs" dxfId="190" priority="328" stopIfTrue="1" operator="equal">
      <formula>"正月"</formula>
    </cfRule>
  </conditionalFormatting>
  <conditionalFormatting sqref="X61">
    <cfRule type="cellIs" dxfId="189" priority="327" stopIfTrue="1" operator="equal">
      <formula>"正月"</formula>
    </cfRule>
  </conditionalFormatting>
  <conditionalFormatting sqref="X68">
    <cfRule type="cellIs" dxfId="188" priority="326" stopIfTrue="1" operator="equal">
      <formula>"正月"</formula>
    </cfRule>
  </conditionalFormatting>
  <conditionalFormatting sqref="X75">
    <cfRule type="cellIs" dxfId="187" priority="325" stopIfTrue="1" operator="equal">
      <formula>"正月"</formula>
    </cfRule>
  </conditionalFormatting>
  <conditionalFormatting sqref="X82">
    <cfRule type="cellIs" dxfId="186" priority="324" stopIfTrue="1" operator="equal">
      <formula>"正月"</formula>
    </cfRule>
  </conditionalFormatting>
  <conditionalFormatting sqref="AE33">
    <cfRule type="cellIs" dxfId="185" priority="303" stopIfTrue="1" operator="equal">
      <formula>"正月"</formula>
    </cfRule>
  </conditionalFormatting>
  <conditionalFormatting sqref="AE26">
    <cfRule type="cellIs" dxfId="184" priority="304" stopIfTrue="1" operator="equal">
      <formula>"正月"</formula>
    </cfRule>
  </conditionalFormatting>
  <conditionalFormatting sqref="AE87">
    <cfRule type="cellIs" dxfId="183" priority="305" stopIfTrue="1" operator="equal">
      <formula>"正月"</formula>
    </cfRule>
  </conditionalFormatting>
  <conditionalFormatting sqref="AE80">
    <cfRule type="cellIs" dxfId="182" priority="306" stopIfTrue="1" operator="equal">
      <formula>"正月"</formula>
    </cfRule>
  </conditionalFormatting>
  <conditionalFormatting sqref="AE73">
    <cfRule type="cellIs" dxfId="181" priority="307" stopIfTrue="1" operator="equal">
      <formula>"正月"</formula>
    </cfRule>
  </conditionalFormatting>
  <conditionalFormatting sqref="AE66">
    <cfRule type="cellIs" dxfId="180" priority="308" stopIfTrue="1" operator="equal">
      <formula>"正月"</formula>
    </cfRule>
  </conditionalFormatting>
  <conditionalFormatting sqref="AE59">
    <cfRule type="cellIs" dxfId="179" priority="309" stopIfTrue="1" operator="equal">
      <formula>"正月"</formula>
    </cfRule>
  </conditionalFormatting>
  <conditionalFormatting sqref="AE52">
    <cfRule type="cellIs" dxfId="178" priority="310" stopIfTrue="1" operator="equal">
      <formula>"正月"</formula>
    </cfRule>
  </conditionalFormatting>
  <conditionalFormatting sqref="AE45">
    <cfRule type="cellIs" dxfId="177" priority="311" stopIfTrue="1" operator="equal">
      <formula>"正月"</formula>
    </cfRule>
  </conditionalFormatting>
  <conditionalFormatting sqref="AE17 AE24 AE19">
    <cfRule type="cellIs" dxfId="176" priority="314" stopIfTrue="1" operator="equal">
      <formula>"正月"</formula>
    </cfRule>
  </conditionalFormatting>
  <conditionalFormatting sqref="AE31">
    <cfRule type="cellIs" dxfId="175" priority="313" stopIfTrue="1" operator="equal">
      <formula>"正月"</formula>
    </cfRule>
  </conditionalFormatting>
  <conditionalFormatting sqref="AE38">
    <cfRule type="cellIs" dxfId="174" priority="312" stopIfTrue="1" operator="equal">
      <formula>"正月"</formula>
    </cfRule>
  </conditionalFormatting>
  <conditionalFormatting sqref="AE40">
    <cfRule type="cellIs" dxfId="173" priority="302" stopIfTrue="1" operator="equal">
      <formula>"正月"</formula>
    </cfRule>
  </conditionalFormatting>
  <conditionalFormatting sqref="AE47">
    <cfRule type="cellIs" dxfId="172" priority="301" stopIfTrue="1" operator="equal">
      <formula>"正月"</formula>
    </cfRule>
  </conditionalFormatting>
  <conditionalFormatting sqref="AE54">
    <cfRule type="cellIs" dxfId="171" priority="300" stopIfTrue="1" operator="equal">
      <formula>"正月"</formula>
    </cfRule>
  </conditionalFormatting>
  <conditionalFormatting sqref="AE61">
    <cfRule type="cellIs" dxfId="170" priority="299" stopIfTrue="1" operator="equal">
      <formula>"正月"</formula>
    </cfRule>
  </conditionalFormatting>
  <conditionalFormatting sqref="AE68">
    <cfRule type="cellIs" dxfId="169" priority="298" stopIfTrue="1" operator="equal">
      <formula>"正月"</formula>
    </cfRule>
  </conditionalFormatting>
  <conditionalFormatting sqref="AE75">
    <cfRule type="cellIs" dxfId="168" priority="297" stopIfTrue="1" operator="equal">
      <formula>"正月"</formula>
    </cfRule>
  </conditionalFormatting>
  <conditionalFormatting sqref="AE82">
    <cfRule type="cellIs" dxfId="167" priority="296" stopIfTrue="1" operator="equal">
      <formula>"正月"</formula>
    </cfRule>
  </conditionalFormatting>
  <conditionalFormatting sqref="AL33">
    <cfRule type="cellIs" dxfId="166" priority="275" stopIfTrue="1" operator="equal">
      <formula>"正月"</formula>
    </cfRule>
  </conditionalFormatting>
  <conditionalFormatting sqref="AL26">
    <cfRule type="cellIs" dxfId="165" priority="276" stopIfTrue="1" operator="equal">
      <formula>"正月"</formula>
    </cfRule>
  </conditionalFormatting>
  <conditionalFormatting sqref="AL87">
    <cfRule type="cellIs" dxfId="164" priority="277" stopIfTrue="1" operator="equal">
      <formula>"正月"</formula>
    </cfRule>
  </conditionalFormatting>
  <conditionalFormatting sqref="AL80">
    <cfRule type="cellIs" dxfId="163" priority="278" stopIfTrue="1" operator="equal">
      <formula>"正月"</formula>
    </cfRule>
  </conditionalFormatting>
  <conditionalFormatting sqref="AL73">
    <cfRule type="cellIs" dxfId="162" priority="279" stopIfTrue="1" operator="equal">
      <formula>"正月"</formula>
    </cfRule>
  </conditionalFormatting>
  <conditionalFormatting sqref="AL66">
    <cfRule type="cellIs" dxfId="161" priority="280" stopIfTrue="1" operator="equal">
      <formula>"正月"</formula>
    </cfRule>
  </conditionalFormatting>
  <conditionalFormatting sqref="AL59">
    <cfRule type="cellIs" dxfId="160" priority="281" stopIfTrue="1" operator="equal">
      <formula>"正月"</formula>
    </cfRule>
  </conditionalFormatting>
  <conditionalFormatting sqref="AL52">
    <cfRule type="cellIs" dxfId="159" priority="282" stopIfTrue="1" operator="equal">
      <formula>"正月"</formula>
    </cfRule>
  </conditionalFormatting>
  <conditionalFormatting sqref="AL45">
    <cfRule type="cellIs" dxfId="158" priority="283" stopIfTrue="1" operator="equal">
      <formula>"正月"</formula>
    </cfRule>
  </conditionalFormatting>
  <conditionalFormatting sqref="AL17 AL19">
    <cfRule type="cellIs" dxfId="157" priority="286" stopIfTrue="1" operator="equal">
      <formula>"正月"</formula>
    </cfRule>
  </conditionalFormatting>
  <conditionalFormatting sqref="AL31">
    <cfRule type="cellIs" dxfId="156" priority="285" stopIfTrue="1" operator="equal">
      <formula>"正月"</formula>
    </cfRule>
  </conditionalFormatting>
  <conditionalFormatting sqref="AL38">
    <cfRule type="cellIs" dxfId="155" priority="284" stopIfTrue="1" operator="equal">
      <formula>"正月"</formula>
    </cfRule>
  </conditionalFormatting>
  <conditionalFormatting sqref="AL40">
    <cfRule type="cellIs" dxfId="154" priority="274" stopIfTrue="1" operator="equal">
      <formula>"正月"</formula>
    </cfRule>
  </conditionalFormatting>
  <conditionalFormatting sqref="AL47">
    <cfRule type="cellIs" dxfId="153" priority="273" stopIfTrue="1" operator="equal">
      <formula>"正月"</formula>
    </cfRule>
  </conditionalFormatting>
  <conditionalFormatting sqref="AL54">
    <cfRule type="cellIs" dxfId="152" priority="272" stopIfTrue="1" operator="equal">
      <formula>"正月"</formula>
    </cfRule>
  </conditionalFormatting>
  <conditionalFormatting sqref="AL61">
    <cfRule type="cellIs" dxfId="151" priority="271" stopIfTrue="1" operator="equal">
      <formula>"正月"</formula>
    </cfRule>
  </conditionalFormatting>
  <conditionalFormatting sqref="AL68">
    <cfRule type="cellIs" dxfId="150" priority="270" stopIfTrue="1" operator="equal">
      <formula>"正月"</formula>
    </cfRule>
  </conditionalFormatting>
  <conditionalFormatting sqref="AL75">
    <cfRule type="cellIs" dxfId="149" priority="269" stopIfTrue="1" operator="equal">
      <formula>"正月"</formula>
    </cfRule>
  </conditionalFormatting>
  <conditionalFormatting sqref="AL82">
    <cfRule type="cellIs" dxfId="148" priority="268" stopIfTrue="1" operator="equal">
      <formula>"正月"</formula>
    </cfRule>
  </conditionalFormatting>
  <conditionalFormatting sqref="D33">
    <cfRule type="cellIs" dxfId="147" priority="247" stopIfTrue="1" operator="equal">
      <formula>"正月"</formula>
    </cfRule>
  </conditionalFormatting>
  <conditionalFormatting sqref="D26">
    <cfRule type="cellIs" dxfId="146" priority="248" stopIfTrue="1" operator="equal">
      <formula>"正月"</formula>
    </cfRule>
  </conditionalFormatting>
  <conditionalFormatting sqref="D87">
    <cfRule type="cellIs" dxfId="145" priority="249" stopIfTrue="1" operator="equal">
      <formula>"正月"</formula>
    </cfRule>
  </conditionalFormatting>
  <conditionalFormatting sqref="D80">
    <cfRule type="cellIs" dxfId="144" priority="250" stopIfTrue="1" operator="equal">
      <formula>"正月"</formula>
    </cfRule>
  </conditionalFormatting>
  <conditionalFormatting sqref="D73">
    <cfRule type="cellIs" dxfId="143" priority="251" stopIfTrue="1" operator="equal">
      <formula>"正月"</formula>
    </cfRule>
  </conditionalFormatting>
  <conditionalFormatting sqref="D66">
    <cfRule type="cellIs" dxfId="142" priority="252" stopIfTrue="1" operator="equal">
      <formula>"正月"</formula>
    </cfRule>
  </conditionalFormatting>
  <conditionalFormatting sqref="D59">
    <cfRule type="cellIs" dxfId="141" priority="253" stopIfTrue="1" operator="equal">
      <formula>"正月"</formula>
    </cfRule>
  </conditionalFormatting>
  <conditionalFormatting sqref="D52">
    <cfRule type="cellIs" dxfId="140" priority="254" stopIfTrue="1" operator="equal">
      <formula>"正月"</formula>
    </cfRule>
  </conditionalFormatting>
  <conditionalFormatting sqref="D45">
    <cfRule type="cellIs" dxfId="139" priority="255" stopIfTrue="1" operator="equal">
      <formula>"正月"</formula>
    </cfRule>
  </conditionalFormatting>
  <conditionalFormatting sqref="D31">
    <cfRule type="cellIs" dxfId="138" priority="257" stopIfTrue="1" operator="equal">
      <formula>"正月"</formula>
    </cfRule>
  </conditionalFormatting>
  <conditionalFormatting sqref="D38">
    <cfRule type="cellIs" dxfId="137" priority="256" stopIfTrue="1" operator="equal">
      <formula>"正月"</formula>
    </cfRule>
  </conditionalFormatting>
  <conditionalFormatting sqref="D40">
    <cfRule type="cellIs" dxfId="136" priority="246" stopIfTrue="1" operator="equal">
      <formula>"正月"</formula>
    </cfRule>
  </conditionalFormatting>
  <conditionalFormatting sqref="D47">
    <cfRule type="cellIs" dxfId="135" priority="245" stopIfTrue="1" operator="equal">
      <formula>"正月"</formula>
    </cfRule>
  </conditionalFormatting>
  <conditionalFormatting sqref="D54">
    <cfRule type="cellIs" dxfId="134" priority="244" stopIfTrue="1" operator="equal">
      <formula>"正月"</formula>
    </cfRule>
  </conditionalFormatting>
  <conditionalFormatting sqref="D61">
    <cfRule type="cellIs" dxfId="133" priority="243" stopIfTrue="1" operator="equal">
      <formula>"正月"</formula>
    </cfRule>
  </conditionalFormatting>
  <conditionalFormatting sqref="D68">
    <cfRule type="cellIs" dxfId="132" priority="242" stopIfTrue="1" operator="equal">
      <formula>"正月"</formula>
    </cfRule>
  </conditionalFormatting>
  <conditionalFormatting sqref="D75">
    <cfRule type="cellIs" dxfId="131" priority="241" stopIfTrue="1" operator="equal">
      <formula>"正月"</formula>
    </cfRule>
  </conditionalFormatting>
  <conditionalFormatting sqref="D82">
    <cfRule type="cellIs" dxfId="130" priority="240" stopIfTrue="1" operator="equal">
      <formula>"正月"</formula>
    </cfRule>
  </conditionalFormatting>
  <conditionalFormatting sqref="R33">
    <cfRule type="cellIs" dxfId="129" priority="219" stopIfTrue="1" operator="equal">
      <formula>"正月"</formula>
    </cfRule>
  </conditionalFormatting>
  <conditionalFormatting sqref="R26">
    <cfRule type="cellIs" dxfId="128" priority="220" stopIfTrue="1" operator="equal">
      <formula>"正月"</formula>
    </cfRule>
  </conditionalFormatting>
  <conditionalFormatting sqref="R87">
    <cfRule type="cellIs" dxfId="127" priority="221" stopIfTrue="1" operator="equal">
      <formula>"正月"</formula>
    </cfRule>
  </conditionalFormatting>
  <conditionalFormatting sqref="R80">
    <cfRule type="cellIs" dxfId="126" priority="222" stopIfTrue="1" operator="equal">
      <formula>"正月"</formula>
    </cfRule>
  </conditionalFormatting>
  <conditionalFormatting sqref="R73">
    <cfRule type="cellIs" dxfId="125" priority="223" stopIfTrue="1" operator="equal">
      <formula>"正月"</formula>
    </cfRule>
  </conditionalFormatting>
  <conditionalFormatting sqref="R66">
    <cfRule type="cellIs" dxfId="124" priority="224" stopIfTrue="1" operator="equal">
      <formula>"正月"</formula>
    </cfRule>
  </conditionalFormatting>
  <conditionalFormatting sqref="R59">
    <cfRule type="cellIs" dxfId="123" priority="225" stopIfTrue="1" operator="equal">
      <formula>"正月"</formula>
    </cfRule>
  </conditionalFormatting>
  <conditionalFormatting sqref="R52">
    <cfRule type="cellIs" dxfId="122" priority="226" stopIfTrue="1" operator="equal">
      <formula>"正月"</formula>
    </cfRule>
  </conditionalFormatting>
  <conditionalFormatting sqref="R45">
    <cfRule type="cellIs" dxfId="121" priority="227" stopIfTrue="1" operator="equal">
      <formula>"正月"</formula>
    </cfRule>
  </conditionalFormatting>
  <conditionalFormatting sqref="R31">
    <cfRule type="cellIs" dxfId="120" priority="229" stopIfTrue="1" operator="equal">
      <formula>"正月"</formula>
    </cfRule>
  </conditionalFormatting>
  <conditionalFormatting sqref="R38">
    <cfRule type="cellIs" dxfId="119" priority="228" stopIfTrue="1" operator="equal">
      <formula>"正月"</formula>
    </cfRule>
  </conditionalFormatting>
  <conditionalFormatting sqref="R40">
    <cfRule type="cellIs" dxfId="118" priority="218" stopIfTrue="1" operator="equal">
      <formula>"正月"</formula>
    </cfRule>
  </conditionalFormatting>
  <conditionalFormatting sqref="R47">
    <cfRule type="cellIs" dxfId="117" priority="217" stopIfTrue="1" operator="equal">
      <formula>"正月"</formula>
    </cfRule>
  </conditionalFormatting>
  <conditionalFormatting sqref="R54">
    <cfRule type="cellIs" dxfId="116" priority="216" stopIfTrue="1" operator="equal">
      <formula>"正月"</formula>
    </cfRule>
  </conditionalFormatting>
  <conditionalFormatting sqref="R61">
    <cfRule type="cellIs" dxfId="115" priority="215" stopIfTrue="1" operator="equal">
      <formula>"正月"</formula>
    </cfRule>
  </conditionalFormatting>
  <conditionalFormatting sqref="R68">
    <cfRule type="cellIs" dxfId="114" priority="214" stopIfTrue="1" operator="equal">
      <formula>"正月"</formula>
    </cfRule>
  </conditionalFormatting>
  <conditionalFormatting sqref="R75">
    <cfRule type="cellIs" dxfId="113" priority="213" stopIfTrue="1" operator="equal">
      <formula>"正月"</formula>
    </cfRule>
  </conditionalFormatting>
  <conditionalFormatting sqref="R82">
    <cfRule type="cellIs" dxfId="112" priority="212" stopIfTrue="1" operator="equal">
      <formula>"正月"</formula>
    </cfRule>
  </conditionalFormatting>
  <conditionalFormatting sqref="Y33">
    <cfRule type="cellIs" dxfId="111" priority="191" stopIfTrue="1" operator="equal">
      <formula>"正月"</formula>
    </cfRule>
  </conditionalFormatting>
  <conditionalFormatting sqref="Y26">
    <cfRule type="cellIs" dxfId="110" priority="192" stopIfTrue="1" operator="equal">
      <formula>"正月"</formula>
    </cfRule>
  </conditionalFormatting>
  <conditionalFormatting sqref="Y87">
    <cfRule type="cellIs" dxfId="109" priority="193" stopIfTrue="1" operator="equal">
      <formula>"正月"</formula>
    </cfRule>
  </conditionalFormatting>
  <conditionalFormatting sqref="Y80">
    <cfRule type="cellIs" dxfId="108" priority="194" stopIfTrue="1" operator="equal">
      <formula>"正月"</formula>
    </cfRule>
  </conditionalFormatting>
  <conditionalFormatting sqref="Y73">
    <cfRule type="cellIs" dxfId="107" priority="195" stopIfTrue="1" operator="equal">
      <formula>"正月"</formula>
    </cfRule>
  </conditionalFormatting>
  <conditionalFormatting sqref="Y66">
    <cfRule type="cellIs" dxfId="106" priority="196" stopIfTrue="1" operator="equal">
      <formula>"正月"</formula>
    </cfRule>
  </conditionalFormatting>
  <conditionalFormatting sqref="Y59">
    <cfRule type="cellIs" dxfId="105" priority="197" stopIfTrue="1" operator="equal">
      <formula>"正月"</formula>
    </cfRule>
  </conditionalFormatting>
  <conditionalFormatting sqref="Y52">
    <cfRule type="cellIs" dxfId="104" priority="198" stopIfTrue="1" operator="equal">
      <formula>"正月"</formula>
    </cfRule>
  </conditionalFormatting>
  <conditionalFormatting sqref="Y45">
    <cfRule type="cellIs" dxfId="103" priority="199" stopIfTrue="1" operator="equal">
      <formula>"正月"</formula>
    </cfRule>
  </conditionalFormatting>
  <conditionalFormatting sqref="Y31">
    <cfRule type="cellIs" dxfId="102" priority="201" stopIfTrue="1" operator="equal">
      <formula>"正月"</formula>
    </cfRule>
  </conditionalFormatting>
  <conditionalFormatting sqref="Y38">
    <cfRule type="cellIs" dxfId="101" priority="200" stopIfTrue="1" operator="equal">
      <formula>"正月"</formula>
    </cfRule>
  </conditionalFormatting>
  <conditionalFormatting sqref="Y40">
    <cfRule type="cellIs" dxfId="100" priority="190" stopIfTrue="1" operator="equal">
      <formula>"正月"</formula>
    </cfRule>
  </conditionalFormatting>
  <conditionalFormatting sqref="Y47">
    <cfRule type="cellIs" dxfId="99" priority="189" stopIfTrue="1" operator="equal">
      <formula>"正月"</formula>
    </cfRule>
  </conditionalFormatting>
  <conditionalFormatting sqref="Y54">
    <cfRule type="cellIs" dxfId="98" priority="188" stopIfTrue="1" operator="equal">
      <formula>"正月"</formula>
    </cfRule>
  </conditionalFormatting>
  <conditionalFormatting sqref="Y61">
    <cfRule type="cellIs" dxfId="97" priority="187" stopIfTrue="1" operator="equal">
      <formula>"正月"</formula>
    </cfRule>
  </conditionalFormatting>
  <conditionalFormatting sqref="Y68">
    <cfRule type="cellIs" dxfId="96" priority="186" stopIfTrue="1" operator="equal">
      <formula>"正月"</formula>
    </cfRule>
  </conditionalFormatting>
  <conditionalFormatting sqref="Y75">
    <cfRule type="cellIs" dxfId="95" priority="185" stopIfTrue="1" operator="equal">
      <formula>"正月"</formula>
    </cfRule>
  </conditionalFormatting>
  <conditionalFormatting sqref="Y82">
    <cfRule type="cellIs" dxfId="94" priority="184" stopIfTrue="1" operator="equal">
      <formula>"正月"</formula>
    </cfRule>
  </conditionalFormatting>
  <conditionalFormatting sqref="AF33">
    <cfRule type="cellIs" dxfId="93" priority="163" stopIfTrue="1" operator="equal">
      <formula>"正月"</formula>
    </cfRule>
  </conditionalFormatting>
  <conditionalFormatting sqref="AF26">
    <cfRule type="cellIs" dxfId="92" priority="164" stopIfTrue="1" operator="equal">
      <formula>"正月"</formula>
    </cfRule>
  </conditionalFormatting>
  <conditionalFormatting sqref="AF87">
    <cfRule type="cellIs" dxfId="91" priority="165" stopIfTrue="1" operator="equal">
      <formula>"正月"</formula>
    </cfRule>
  </conditionalFormatting>
  <conditionalFormatting sqref="AF80">
    <cfRule type="cellIs" dxfId="90" priority="166" stopIfTrue="1" operator="equal">
      <formula>"正月"</formula>
    </cfRule>
  </conditionalFormatting>
  <conditionalFormatting sqref="AF73">
    <cfRule type="cellIs" dxfId="89" priority="167" stopIfTrue="1" operator="equal">
      <formula>"正月"</formula>
    </cfRule>
  </conditionalFormatting>
  <conditionalFormatting sqref="AF66">
    <cfRule type="cellIs" dxfId="88" priority="168" stopIfTrue="1" operator="equal">
      <formula>"正月"</formula>
    </cfRule>
  </conditionalFormatting>
  <conditionalFormatting sqref="AF59">
    <cfRule type="cellIs" dxfId="87" priority="169" stopIfTrue="1" operator="equal">
      <formula>"正月"</formula>
    </cfRule>
  </conditionalFormatting>
  <conditionalFormatting sqref="AF52">
    <cfRule type="cellIs" dxfId="86" priority="170" stopIfTrue="1" operator="equal">
      <formula>"正月"</formula>
    </cfRule>
  </conditionalFormatting>
  <conditionalFormatting sqref="AF45">
    <cfRule type="cellIs" dxfId="85" priority="171" stopIfTrue="1" operator="equal">
      <formula>"正月"</formula>
    </cfRule>
  </conditionalFormatting>
  <conditionalFormatting sqref="AF31">
    <cfRule type="cellIs" dxfId="84" priority="173" stopIfTrue="1" operator="equal">
      <formula>"正月"</formula>
    </cfRule>
  </conditionalFormatting>
  <conditionalFormatting sqref="AF38">
    <cfRule type="cellIs" dxfId="83" priority="172" stopIfTrue="1" operator="equal">
      <formula>"正月"</formula>
    </cfRule>
  </conditionalFormatting>
  <conditionalFormatting sqref="AF40">
    <cfRule type="cellIs" dxfId="82" priority="162" stopIfTrue="1" operator="equal">
      <formula>"正月"</formula>
    </cfRule>
  </conditionalFormatting>
  <conditionalFormatting sqref="AF47">
    <cfRule type="cellIs" dxfId="81" priority="161" stopIfTrue="1" operator="equal">
      <formula>"正月"</formula>
    </cfRule>
  </conditionalFormatting>
  <conditionalFormatting sqref="AF54">
    <cfRule type="cellIs" dxfId="80" priority="160" stopIfTrue="1" operator="equal">
      <formula>"正月"</formula>
    </cfRule>
  </conditionalFormatting>
  <conditionalFormatting sqref="AF61">
    <cfRule type="cellIs" dxfId="79" priority="159" stopIfTrue="1" operator="equal">
      <formula>"正月"</formula>
    </cfRule>
  </conditionalFormatting>
  <conditionalFormatting sqref="AF68">
    <cfRule type="cellIs" dxfId="78" priority="158" stopIfTrue="1" operator="equal">
      <formula>"正月"</formula>
    </cfRule>
  </conditionalFormatting>
  <conditionalFormatting sqref="AF75">
    <cfRule type="cellIs" dxfId="77" priority="157" stopIfTrue="1" operator="equal">
      <formula>"正月"</formula>
    </cfRule>
  </conditionalFormatting>
  <conditionalFormatting sqref="AF82">
    <cfRule type="cellIs" dxfId="76" priority="156" stopIfTrue="1" operator="equal">
      <formula>"正月"</formula>
    </cfRule>
  </conditionalFormatting>
  <conditionalFormatting sqref="AM33">
    <cfRule type="cellIs" dxfId="75" priority="135" stopIfTrue="1" operator="equal">
      <formula>"正月"</formula>
    </cfRule>
  </conditionalFormatting>
  <conditionalFormatting sqref="AM26">
    <cfRule type="cellIs" dxfId="74" priority="136" stopIfTrue="1" operator="equal">
      <formula>"正月"</formula>
    </cfRule>
  </conditionalFormatting>
  <conditionalFormatting sqref="AM87">
    <cfRule type="cellIs" dxfId="73" priority="137" stopIfTrue="1" operator="equal">
      <formula>"正月"</formula>
    </cfRule>
  </conditionalFormatting>
  <conditionalFormatting sqref="AM80">
    <cfRule type="cellIs" dxfId="72" priority="138" stopIfTrue="1" operator="equal">
      <formula>"正月"</formula>
    </cfRule>
  </conditionalFormatting>
  <conditionalFormatting sqref="AM73">
    <cfRule type="cellIs" dxfId="71" priority="139" stopIfTrue="1" operator="equal">
      <formula>"正月"</formula>
    </cfRule>
  </conditionalFormatting>
  <conditionalFormatting sqref="AM66">
    <cfRule type="cellIs" dxfId="70" priority="140" stopIfTrue="1" operator="equal">
      <formula>"正月"</formula>
    </cfRule>
  </conditionalFormatting>
  <conditionalFormatting sqref="AM59">
    <cfRule type="cellIs" dxfId="69" priority="141" stopIfTrue="1" operator="equal">
      <formula>"正月"</formula>
    </cfRule>
  </conditionalFormatting>
  <conditionalFormatting sqref="AM52">
    <cfRule type="cellIs" dxfId="68" priority="142" stopIfTrue="1" operator="equal">
      <formula>"正月"</formula>
    </cfRule>
  </conditionalFormatting>
  <conditionalFormatting sqref="AM45">
    <cfRule type="cellIs" dxfId="67" priority="143" stopIfTrue="1" operator="equal">
      <formula>"正月"</formula>
    </cfRule>
  </conditionalFormatting>
  <conditionalFormatting sqref="AM31">
    <cfRule type="cellIs" dxfId="66" priority="145" stopIfTrue="1" operator="equal">
      <formula>"正月"</formula>
    </cfRule>
  </conditionalFormatting>
  <conditionalFormatting sqref="AM38">
    <cfRule type="cellIs" dxfId="65" priority="144" stopIfTrue="1" operator="equal">
      <formula>"正月"</formula>
    </cfRule>
  </conditionalFormatting>
  <conditionalFormatting sqref="AM40">
    <cfRule type="cellIs" dxfId="64" priority="134" stopIfTrue="1" operator="equal">
      <formula>"正月"</formula>
    </cfRule>
  </conditionalFormatting>
  <conditionalFormatting sqref="AM47">
    <cfRule type="cellIs" dxfId="63" priority="133" stopIfTrue="1" operator="equal">
      <formula>"正月"</formula>
    </cfRule>
  </conditionalFormatting>
  <conditionalFormatting sqref="AM54">
    <cfRule type="cellIs" dxfId="62" priority="132" stopIfTrue="1" operator="equal">
      <formula>"正月"</formula>
    </cfRule>
  </conditionalFormatting>
  <conditionalFormatting sqref="AM61">
    <cfRule type="cellIs" dxfId="61" priority="131" stopIfTrue="1" operator="equal">
      <formula>"正月"</formula>
    </cfRule>
  </conditionalFormatting>
  <conditionalFormatting sqref="AM68">
    <cfRule type="cellIs" dxfId="60" priority="130" stopIfTrue="1" operator="equal">
      <formula>"正月"</formula>
    </cfRule>
  </conditionalFormatting>
  <conditionalFormatting sqref="AM75">
    <cfRule type="cellIs" dxfId="59" priority="129" stopIfTrue="1" operator="equal">
      <formula>"正月"</formula>
    </cfRule>
  </conditionalFormatting>
  <conditionalFormatting sqref="AM82">
    <cfRule type="cellIs" dxfId="58" priority="128" stopIfTrue="1" operator="equal">
      <formula>"正月"</formula>
    </cfRule>
  </conditionalFormatting>
  <conditionalFormatting sqref="AN26">
    <cfRule type="cellIs" dxfId="57" priority="34" stopIfTrue="1" operator="equal">
      <formula>"正月"</formula>
    </cfRule>
  </conditionalFormatting>
  <conditionalFormatting sqref="AN33">
    <cfRule type="cellIs" dxfId="56" priority="33" stopIfTrue="1" operator="equal">
      <formula>"正月"</formula>
    </cfRule>
  </conditionalFormatting>
  <conditionalFormatting sqref="AN40">
    <cfRule type="cellIs" dxfId="55" priority="32" stopIfTrue="1" operator="equal">
      <formula>"正月"</formula>
    </cfRule>
  </conditionalFormatting>
  <conditionalFormatting sqref="AN47">
    <cfRule type="cellIs" dxfId="54" priority="31" stopIfTrue="1" operator="equal">
      <formula>"正月"</formula>
    </cfRule>
  </conditionalFormatting>
  <conditionalFormatting sqref="AN54">
    <cfRule type="cellIs" dxfId="53" priority="30" stopIfTrue="1" operator="equal">
      <formula>"正月"</formula>
    </cfRule>
  </conditionalFormatting>
  <conditionalFormatting sqref="AN61">
    <cfRule type="cellIs" dxfId="52" priority="29" stopIfTrue="1" operator="equal">
      <formula>"正月"</formula>
    </cfRule>
  </conditionalFormatting>
  <conditionalFormatting sqref="AN68">
    <cfRule type="cellIs" dxfId="51" priority="28" stopIfTrue="1" operator="equal">
      <formula>"正月"</formula>
    </cfRule>
  </conditionalFormatting>
  <conditionalFormatting sqref="AN75">
    <cfRule type="cellIs" dxfId="50" priority="27" stopIfTrue="1" operator="equal">
      <formula>"正月"</formula>
    </cfRule>
  </conditionalFormatting>
  <conditionalFormatting sqref="AN82">
    <cfRule type="cellIs" dxfId="49" priority="26" stopIfTrue="1" operator="equal">
      <formula>"正月"</formula>
    </cfRule>
  </conditionalFormatting>
  <conditionalFormatting sqref="AN89">
    <cfRule type="cellIs" dxfId="48" priority="25" stopIfTrue="1" operator="equal">
      <formula>"正月"</formula>
    </cfRule>
  </conditionalFormatting>
  <conditionalFormatting sqref="AN31">
    <cfRule type="cellIs" dxfId="47" priority="24" stopIfTrue="1" operator="equal">
      <formula>"正月"</formula>
    </cfRule>
  </conditionalFormatting>
  <conditionalFormatting sqref="AN38">
    <cfRule type="cellIs" dxfId="46" priority="23" stopIfTrue="1" operator="equal">
      <formula>"正月"</formula>
    </cfRule>
  </conditionalFormatting>
  <conditionalFormatting sqref="AN45">
    <cfRule type="cellIs" dxfId="45" priority="22" stopIfTrue="1" operator="equal">
      <formula>"正月"</formula>
    </cfRule>
  </conditionalFormatting>
  <conditionalFormatting sqref="AN52">
    <cfRule type="cellIs" dxfId="44" priority="21" stopIfTrue="1" operator="equal">
      <formula>"正月"</formula>
    </cfRule>
  </conditionalFormatting>
  <conditionalFormatting sqref="AN59">
    <cfRule type="cellIs" dxfId="43" priority="20" stopIfTrue="1" operator="equal">
      <formula>"正月"</formula>
    </cfRule>
  </conditionalFormatting>
  <conditionalFormatting sqref="AN66">
    <cfRule type="cellIs" dxfId="42" priority="19" stopIfTrue="1" operator="equal">
      <formula>"正月"</formula>
    </cfRule>
  </conditionalFormatting>
  <conditionalFormatting sqref="AN73">
    <cfRule type="cellIs" dxfId="41" priority="18" stopIfTrue="1" operator="equal">
      <formula>"正月"</formula>
    </cfRule>
  </conditionalFormatting>
  <conditionalFormatting sqref="AN80">
    <cfRule type="cellIs" dxfId="40" priority="17" stopIfTrue="1" operator="equal">
      <formula>"正月"</formula>
    </cfRule>
  </conditionalFormatting>
  <conditionalFormatting sqref="AN87">
    <cfRule type="cellIs" dxfId="39" priority="16" stopIfTrue="1" operator="equal">
      <formula>"正月"</formula>
    </cfRule>
  </conditionalFormatting>
  <conditionalFormatting sqref="AN94">
    <cfRule type="cellIs" dxfId="38" priority="15" stopIfTrue="1" operator="equal">
      <formula>"正月"</formula>
    </cfRule>
  </conditionalFormatting>
  <conditionalFormatting sqref="AN96">
    <cfRule type="cellIs" dxfId="37" priority="14" stopIfTrue="1" operator="equal">
      <formula>"正月"</formula>
    </cfRule>
  </conditionalFormatting>
  <conditionalFormatting sqref="AF24">
    <cfRule type="cellIs" dxfId="36" priority="1" stopIfTrue="1" operator="equal">
      <formula>"正月"</formula>
    </cfRule>
  </conditionalFormatting>
  <printOptions horizontalCentered="1" verticalCentered="1"/>
  <pageMargins left="0.16" right="0.38" top="0.23622047244094491" bottom="0.15748031496062992" header="0.23622047244094491" footer="0.15748031496062992"/>
  <pageSetup paperSize="9" scale="57" firstPageNumber="4294963191" orientation="landscape" horizontalDpi="4294967293" vertic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</xdr:col>
                    <xdr:colOff>57150</xdr:colOff>
                    <xdr:row>16</xdr:row>
                    <xdr:rowOff>66675</xdr:rowOff>
                  </from>
                  <to>
                    <xdr:col>1</xdr:col>
                    <xdr:colOff>704850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8" stopIfTrue="1" id="{4B2E0650-AE9C-4CF0-9AC5-C222C96F10CD}">
            <xm:f>COUNTIF(Nongli!$C$2:$C$2488,D18)&gt;0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90" stopIfTrue="1" id="{4B58159B-8138-4ECF-9178-1B6C3515459F}">
            <xm:f>COUNTIF(Nongli!$C$2:$C$2488,E18)&gt;0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E18:AM18</xm:sqref>
        </x14:conditionalFormatting>
        <x14:conditionalFormatting xmlns:xm="http://schemas.microsoft.com/office/excel/2006/main">
          <x14:cfRule type="expression" priority="89" stopIfTrue="1" id="{AE8FFFEF-858D-41F0-BC2E-BACE2D7A1E3F}">
            <xm:f>COUNTIF(Nongli!$C$2:$C$2488,D25)&gt;0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88" stopIfTrue="1" id="{6BCF0A94-D711-4E6A-ADB7-3C6EEB8FD294}">
            <xm:f>COUNTIF(Nongli!$C$2:$C$2488,E25)&gt;0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E25:AM25</xm:sqref>
        </x14:conditionalFormatting>
        <x14:conditionalFormatting xmlns:xm="http://schemas.microsoft.com/office/excel/2006/main">
          <x14:cfRule type="expression" priority="87" stopIfTrue="1" id="{1C50198A-EAFF-4AE3-B514-CA972BE1381E}">
            <xm:f>COUNTIF(Nongli!$C$2:$C$2488,D32)&gt;0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86" stopIfTrue="1" id="{DD54A935-78D4-4573-8641-55D5E52CA0A8}">
            <xm:f>COUNTIF(Nongli!$C$2:$C$2488,E32)&gt;0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E32:AM32</xm:sqref>
        </x14:conditionalFormatting>
        <x14:conditionalFormatting xmlns:xm="http://schemas.microsoft.com/office/excel/2006/main">
          <x14:cfRule type="expression" priority="85" stopIfTrue="1" id="{15C922E9-F459-4E2A-9466-3A4AFE3E6DFE}">
            <xm:f>COUNTIF(Nongli!$C$2:$C$2488,D39)&gt;0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84" stopIfTrue="1" id="{3A38E1A5-59D6-40DB-AA83-9653B2F408D7}">
            <xm:f>COUNTIF(Nongli!$C$2:$C$2488,E39)&gt;0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E39:AM39</xm:sqref>
        </x14:conditionalFormatting>
        <x14:conditionalFormatting xmlns:xm="http://schemas.microsoft.com/office/excel/2006/main">
          <x14:cfRule type="expression" priority="83" stopIfTrue="1" id="{2ACE25B9-20DF-40BE-B37D-80C96CA5F5B1}">
            <xm:f>COUNTIF(Nongli!$C$2:$C$2488,D46)&gt;0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82" stopIfTrue="1" id="{33AB6AC9-894E-4930-A423-5E43DD268FA9}">
            <xm:f>COUNTIF(Nongli!$C$2:$C$2488,E46)&gt;0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E46:AM46</xm:sqref>
        </x14:conditionalFormatting>
        <x14:conditionalFormatting xmlns:xm="http://schemas.microsoft.com/office/excel/2006/main">
          <x14:cfRule type="expression" priority="81" stopIfTrue="1" id="{5D9E3432-0C6D-4E4D-9BDF-4A58EE88CC39}">
            <xm:f>COUNTIF(Nongli!$C$2:$C$2488,D53)&gt;0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80" stopIfTrue="1" id="{53DCDA79-B600-4183-9583-F08421FBE67F}">
            <xm:f>COUNTIF(Nongli!$C$2:$C$2488,E53)&gt;0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E53:AM53</xm:sqref>
        </x14:conditionalFormatting>
        <x14:conditionalFormatting xmlns:xm="http://schemas.microsoft.com/office/excel/2006/main">
          <x14:cfRule type="expression" priority="79" stopIfTrue="1" id="{42F9903C-90CB-42EE-8675-2F1C3DC467E0}">
            <xm:f>COUNTIF(Nongli!$C$2:$C$2488,D60)&gt;0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D60</xm:sqref>
        </x14:conditionalFormatting>
        <x14:conditionalFormatting xmlns:xm="http://schemas.microsoft.com/office/excel/2006/main">
          <x14:cfRule type="expression" priority="78" stopIfTrue="1" id="{DCCBF0DD-D7BB-40A6-8F5E-5EBE657C7DA1}">
            <xm:f>COUNTIF(Nongli!$C$2:$C$2488,E60)&gt;0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E60:AM60</xm:sqref>
        </x14:conditionalFormatting>
        <x14:conditionalFormatting xmlns:xm="http://schemas.microsoft.com/office/excel/2006/main">
          <x14:cfRule type="expression" priority="77" stopIfTrue="1" id="{D3195734-E4DC-4FA7-B59B-A134841B5BA7}">
            <xm:f>COUNTIF(Nongli!$C$2:$C$2488,D67)&gt;0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D67</xm:sqref>
        </x14:conditionalFormatting>
        <x14:conditionalFormatting xmlns:xm="http://schemas.microsoft.com/office/excel/2006/main">
          <x14:cfRule type="expression" priority="76" stopIfTrue="1" id="{4D5F440A-3E0D-41A5-93C1-12C7FDFCB088}">
            <xm:f>COUNTIF(Nongli!$C$2:$C$2488,E67)&gt;0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E67:AM67</xm:sqref>
        </x14:conditionalFormatting>
        <x14:conditionalFormatting xmlns:xm="http://schemas.microsoft.com/office/excel/2006/main">
          <x14:cfRule type="expression" priority="75" stopIfTrue="1" id="{BB35F538-BC78-40B4-A179-9BE5185125EB}">
            <xm:f>COUNTIF(Nongli!$C$2:$C$2488,D74)&gt;0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D74</xm:sqref>
        </x14:conditionalFormatting>
        <x14:conditionalFormatting xmlns:xm="http://schemas.microsoft.com/office/excel/2006/main">
          <x14:cfRule type="expression" priority="74" stopIfTrue="1" id="{BC382F76-FEB4-4F55-8050-3497F402529E}">
            <xm:f>COUNTIF(Nongli!$C$2:$C$2488,E74)&gt;0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E74:AM74</xm:sqref>
        </x14:conditionalFormatting>
        <x14:conditionalFormatting xmlns:xm="http://schemas.microsoft.com/office/excel/2006/main">
          <x14:cfRule type="expression" priority="73" stopIfTrue="1" id="{0DC987F5-10C6-4777-A256-AB4A93D14E29}">
            <xm:f>COUNTIF(Nongli!$C$2:$C$2488,D81)&gt;0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D81</xm:sqref>
        </x14:conditionalFormatting>
        <x14:conditionalFormatting xmlns:xm="http://schemas.microsoft.com/office/excel/2006/main">
          <x14:cfRule type="expression" priority="72" stopIfTrue="1" id="{7D3B817E-F15A-4C98-BEFB-BD73A4C59868}">
            <xm:f>COUNTIF(Nongli!$C$2:$C$2488,E81)&gt;0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E81:AM81</xm:sqref>
        </x14:conditionalFormatting>
        <x14:conditionalFormatting xmlns:xm="http://schemas.microsoft.com/office/excel/2006/main">
          <x14:cfRule type="expression" priority="71" stopIfTrue="1" id="{2F8CAA15-89F3-4FF4-BE3E-5CA6D250A11F}">
            <xm:f>COUNTIF(Nongli!$C$2:$C$2488,D88)&gt;0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D88</xm:sqref>
        </x14:conditionalFormatting>
        <x14:conditionalFormatting xmlns:xm="http://schemas.microsoft.com/office/excel/2006/main">
          <x14:cfRule type="expression" priority="70" stopIfTrue="1" id="{99AEA0C0-B877-4576-9186-C6943F807377}">
            <xm:f>COUNTIF(Nongli!$C$2:$C$2488,E88)&gt;0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E88:AM88</xm:sqref>
        </x14:conditionalFormatting>
        <x14:conditionalFormatting xmlns:xm="http://schemas.microsoft.com/office/excel/2006/main">
          <x14:cfRule type="expression" priority="69" stopIfTrue="1" id="{B8E269D5-9FAC-4825-B393-63D15E619566}">
            <xm:f>COUNTIF(Nongli!$C$2:$C$2488,D95)&gt;0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D95</xm:sqref>
        </x14:conditionalFormatting>
        <x14:conditionalFormatting xmlns:xm="http://schemas.microsoft.com/office/excel/2006/main">
          <x14:cfRule type="expression" priority="68" stopIfTrue="1" id="{F286452F-454A-4466-95B2-D8B8D3629D0E}">
            <xm:f>COUNTIF(Nongli!$C$2:$C$2488,E95)&gt;0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E95:AM95</xm:sqref>
        </x14:conditionalFormatting>
        <x14:conditionalFormatting xmlns:xm="http://schemas.microsoft.com/office/excel/2006/main">
          <x14:cfRule type="expression" priority="13" stopIfTrue="1" id="{EB88DDBB-D912-4580-89CD-350FE3440E57}">
            <xm:f>COUNTIF(Nongli!$C$2:$C$2488,AN18)&gt;0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AN18</xm:sqref>
        </x14:conditionalFormatting>
        <x14:conditionalFormatting xmlns:xm="http://schemas.microsoft.com/office/excel/2006/main">
          <x14:cfRule type="expression" priority="12" stopIfTrue="1" id="{0E1B7985-F9CF-4C29-B136-30A080E18B1A}">
            <xm:f>COUNTIF(Nongli!$C$2:$C$2488,AN25)&gt;0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AN25</xm:sqref>
        </x14:conditionalFormatting>
        <x14:conditionalFormatting xmlns:xm="http://schemas.microsoft.com/office/excel/2006/main">
          <x14:cfRule type="expression" priority="11" stopIfTrue="1" id="{8B7565D9-A69F-4B98-B8D6-A175D1A3C334}">
            <xm:f>COUNTIF(Nongli!$C$2:$C$2488,AN32)&gt;0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AN32</xm:sqref>
        </x14:conditionalFormatting>
        <x14:conditionalFormatting xmlns:xm="http://schemas.microsoft.com/office/excel/2006/main">
          <x14:cfRule type="expression" priority="10" stopIfTrue="1" id="{49BB73BE-C4CE-474D-AF1C-016D0D32FAF8}">
            <xm:f>COUNTIF(Nongli!$C$2:$C$2488,AN39)&gt;0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AN39</xm:sqref>
        </x14:conditionalFormatting>
        <x14:conditionalFormatting xmlns:xm="http://schemas.microsoft.com/office/excel/2006/main">
          <x14:cfRule type="expression" priority="9" stopIfTrue="1" id="{F1957E59-A450-4E33-88C1-04C630643452}">
            <xm:f>COUNTIF(Nongli!$C$2:$C$2488,AN46)&gt;0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AN46</xm:sqref>
        </x14:conditionalFormatting>
        <x14:conditionalFormatting xmlns:xm="http://schemas.microsoft.com/office/excel/2006/main">
          <x14:cfRule type="expression" priority="8" stopIfTrue="1" id="{0CDDED68-A5A8-4251-AA01-520FF6637E58}">
            <xm:f>COUNTIF(Nongli!$C$2:$C$2488,AN53)&gt;0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AN53</xm:sqref>
        </x14:conditionalFormatting>
        <x14:conditionalFormatting xmlns:xm="http://schemas.microsoft.com/office/excel/2006/main">
          <x14:cfRule type="expression" priority="7" stopIfTrue="1" id="{1A05A4E4-961C-4CA0-A275-A2D2F39A1995}">
            <xm:f>COUNTIF(Nongli!$C$2:$C$2488,AN60)&gt;0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AN60</xm:sqref>
        </x14:conditionalFormatting>
        <x14:conditionalFormatting xmlns:xm="http://schemas.microsoft.com/office/excel/2006/main">
          <x14:cfRule type="expression" priority="6" stopIfTrue="1" id="{2319391D-FA0A-4944-BB81-BE8046121C22}">
            <xm:f>COUNTIF(Nongli!$C$2:$C$2488,AN67)&gt;0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AN67</xm:sqref>
        </x14:conditionalFormatting>
        <x14:conditionalFormatting xmlns:xm="http://schemas.microsoft.com/office/excel/2006/main">
          <x14:cfRule type="expression" priority="5" stopIfTrue="1" id="{C9BCD066-44BF-49D0-8591-FABB2C6F7BBA}">
            <xm:f>COUNTIF(Nongli!$C$2:$C$2488,AN74)&gt;0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AN74</xm:sqref>
        </x14:conditionalFormatting>
        <x14:conditionalFormatting xmlns:xm="http://schemas.microsoft.com/office/excel/2006/main">
          <x14:cfRule type="expression" priority="4" stopIfTrue="1" id="{262A84EB-CC9D-4CAB-9CEB-EDA9EBD43CB3}">
            <xm:f>COUNTIF(Nongli!$C$2:$C$2488,AN81)&gt;0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AN81</xm:sqref>
        </x14:conditionalFormatting>
        <x14:conditionalFormatting xmlns:xm="http://schemas.microsoft.com/office/excel/2006/main">
          <x14:cfRule type="expression" priority="3" stopIfTrue="1" id="{7B2BBB91-D35A-43BF-B84F-A6A1F1680BB7}">
            <xm:f>COUNTIF(Nongli!$C$2:$C$2488,AN88)&gt;0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AN88</xm:sqref>
        </x14:conditionalFormatting>
        <x14:conditionalFormatting xmlns:xm="http://schemas.microsoft.com/office/excel/2006/main">
          <x14:cfRule type="expression" priority="2" stopIfTrue="1" id="{7D80A6FF-411B-49A4-986A-6DBEEC743E88}">
            <xm:f>COUNTIF(Nongli!$C$2:$C$2488,AN95)&gt;0</xm:f>
            <x14:dxf>
              <font>
                <b/>
                <i val="0"/>
                <condense val="0"/>
                <extend val="0"/>
                <color indexed="10"/>
              </font>
              <fill>
                <patternFill patternType="solid">
                  <bgColor rgb="FFFFFF00"/>
                </patternFill>
              </fill>
            </x14:dxf>
          </x14:cfRule>
          <xm:sqref>AN95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L2490"/>
  <sheetViews>
    <sheetView zoomScale="75" workbookViewId="0">
      <selection activeCell="B7" sqref="B7"/>
    </sheetView>
  </sheetViews>
  <sheetFormatPr defaultColWidth="7.109375" defaultRowHeight="15"/>
  <cols>
    <col min="1" max="1" width="8.77734375" style="22" bestFit="1" customWidth="1"/>
    <col min="2" max="2" width="13.109375" style="13" bestFit="1" customWidth="1"/>
    <col min="3" max="3" width="12.5546875" style="13" bestFit="1" customWidth="1"/>
    <col min="4" max="4" width="6.109375" style="12" bestFit="1" customWidth="1"/>
    <col min="5" max="5" width="6.6640625" style="13" bestFit="1" customWidth="1"/>
    <col min="6" max="6" width="7.21875" style="13" bestFit="1" customWidth="1"/>
    <col min="7" max="7" width="7.109375" style="14" customWidth="1"/>
    <col min="8" max="8" width="8.33203125" style="14" customWidth="1"/>
    <col min="9" max="9" width="6.33203125" style="14" customWidth="1"/>
    <col min="10" max="10" width="7.109375" style="14" customWidth="1"/>
    <col min="11" max="11" width="7.44140625" style="21" customWidth="1"/>
    <col min="12" max="12" width="7.44140625" style="14" customWidth="1"/>
    <col min="13" max="13" width="6.44140625" style="14" customWidth="1"/>
    <col min="14" max="14" width="9.77734375" style="14" customWidth="1"/>
    <col min="15" max="15" width="5.109375" style="14" customWidth="1"/>
    <col min="16" max="16" width="7.109375" style="14" customWidth="1"/>
    <col min="17" max="19" width="4" style="21" customWidth="1"/>
    <col min="20" max="20" width="11" style="14" bestFit="1" customWidth="1"/>
    <col min="21" max="21" width="7.109375" style="21" customWidth="1"/>
    <col min="22" max="22" width="7.109375" style="14" customWidth="1"/>
    <col min="23" max="23" width="4.109375" style="31" bestFit="1" customWidth="1"/>
    <col min="24" max="24" width="12.77734375" style="21" customWidth="1"/>
    <col min="25" max="25" width="12.21875" style="21" customWidth="1"/>
    <col min="26" max="26" width="7.109375" style="14" customWidth="1"/>
    <col min="27" max="27" width="11.88671875" style="14" customWidth="1"/>
    <col min="28" max="28" width="9" style="14" customWidth="1"/>
    <col min="29" max="29" width="7.109375" style="14" customWidth="1"/>
    <col min="30" max="31" width="7.109375" style="41" customWidth="1"/>
    <col min="32" max="32" width="8.88671875" style="41" customWidth="1"/>
    <col min="33" max="33" width="10.21875" style="43" customWidth="1"/>
    <col min="34" max="34" width="7.109375" style="14" customWidth="1"/>
    <col min="35" max="35" width="13.109375" style="14" bestFit="1" customWidth="1"/>
    <col min="36" max="36" width="7.109375" style="14" bestFit="1"/>
    <col min="37" max="37" width="12.5546875" style="14" customWidth="1"/>
    <col min="38" max="16384" width="7.109375" style="14"/>
  </cols>
  <sheetData>
    <row r="1" spans="1:38" ht="15.75">
      <c r="A1" s="39" t="s">
        <v>0</v>
      </c>
      <c r="B1" s="13" t="s">
        <v>1</v>
      </c>
      <c r="C1" s="13" t="s">
        <v>2</v>
      </c>
      <c r="G1"/>
      <c r="H1"/>
      <c r="I1"/>
      <c r="K1" s="45" t="s">
        <v>3</v>
      </c>
      <c r="L1" s="7" t="s">
        <v>4</v>
      </c>
      <c r="M1" s="45" t="s">
        <v>5</v>
      </c>
      <c r="N1" s="7" t="s">
        <v>6</v>
      </c>
      <c r="O1" s="7" t="s">
        <v>7</v>
      </c>
      <c r="Q1" s="24" t="s">
        <v>8</v>
      </c>
      <c r="R1" s="24" t="s">
        <v>9</v>
      </c>
      <c r="S1" s="24" t="s">
        <v>10</v>
      </c>
      <c r="T1" s="25">
        <v>365.24221880916031</v>
      </c>
      <c r="U1" s="27"/>
      <c r="V1" s="25"/>
      <c r="W1" s="31" t="s">
        <v>11</v>
      </c>
      <c r="X1" s="73" t="str">
        <f ca="1">INDEX(T:T,2*AA2+1)</f>
        <v>立春</v>
      </c>
      <c r="Y1" s="74" t="str">
        <f ca="1">INDEX(T:T,2*AA2+2)</f>
        <v>雨水</v>
      </c>
      <c r="Z1" s="75"/>
      <c r="AA1" s="89">
        <f>极简年历!C19</f>
        <v>1900</v>
      </c>
      <c r="AB1" s="76" t="s">
        <v>12</v>
      </c>
      <c r="AC1" s="90">
        <f>AA1</f>
        <v>1900</v>
      </c>
      <c r="AD1" s="91" t="s">
        <v>13</v>
      </c>
    </row>
    <row r="2" spans="1:38" ht="30">
      <c r="A2" s="22">
        <v>1900</v>
      </c>
      <c r="B2" s="23">
        <v>1</v>
      </c>
      <c r="C2" s="13" t="s">
        <v>14</v>
      </c>
      <c r="D2" s="15">
        <v>1</v>
      </c>
      <c r="E2" s="97" t="s">
        <v>15</v>
      </c>
      <c r="F2" s="98" t="s">
        <v>16</v>
      </c>
      <c r="G2" t="s">
        <v>17</v>
      </c>
      <c r="H2" s="18">
        <v>39131</v>
      </c>
      <c r="I2" s="99" t="s">
        <v>18</v>
      </c>
      <c r="J2" s="16"/>
      <c r="K2" s="5">
        <v>1924</v>
      </c>
      <c r="L2" s="5" t="s">
        <v>19</v>
      </c>
      <c r="M2" s="10" t="s">
        <v>20</v>
      </c>
      <c r="N2" s="6" t="s">
        <v>21</v>
      </c>
      <c r="O2" s="7">
        <v>1</v>
      </c>
      <c r="Q2" s="24" t="s">
        <v>22</v>
      </c>
      <c r="R2" s="24" t="s">
        <v>23</v>
      </c>
      <c r="S2" s="24" t="s">
        <v>24</v>
      </c>
      <c r="T2" s="26">
        <v>7.1460311908393805</v>
      </c>
      <c r="U2" s="27">
        <v>0</v>
      </c>
      <c r="V2" s="25">
        <v>0</v>
      </c>
      <c r="W2" s="31">
        <v>1</v>
      </c>
      <c r="X2" s="77">
        <f>T1*(AA1-1900)+T2</f>
        <v>7.1460311908393805</v>
      </c>
      <c r="Y2" s="71">
        <f>W2+V3</f>
        <v>15.7195</v>
      </c>
      <c r="Z2" s="70"/>
      <c r="AA2" s="88">
        <f ca="1">MONTH(TODAY())</f>
        <v>2</v>
      </c>
      <c r="AB2" s="78" t="s">
        <v>25</v>
      </c>
      <c r="AD2" s="90" t="s">
        <v>26</v>
      </c>
      <c r="AF2" s="42">
        <f>T1*(AC1-1900)+T2</f>
        <v>7.1460311908393805</v>
      </c>
      <c r="AG2" s="159">
        <f>W2+V3</f>
        <v>15.7195</v>
      </c>
    </row>
    <row r="3" spans="1:38">
      <c r="A3" s="22">
        <v>1901</v>
      </c>
      <c r="B3" s="23">
        <v>31</v>
      </c>
      <c r="C3" s="13" t="s">
        <v>27</v>
      </c>
      <c r="D3" s="15">
        <v>2</v>
      </c>
      <c r="E3" s="97" t="s">
        <v>28</v>
      </c>
      <c r="F3" s="98" t="s">
        <v>29</v>
      </c>
      <c r="G3" t="s">
        <v>17</v>
      </c>
      <c r="H3" s="19" t="str">
        <f>IF(E20="","",VLOOKUP(H2,B2:C2488,2,FALSE))</f>
        <v>正月</v>
      </c>
      <c r="J3" s="17"/>
      <c r="K3" s="5">
        <v>1925</v>
      </c>
      <c r="L3" s="5" t="s">
        <v>30</v>
      </c>
      <c r="M3" s="5" t="s">
        <v>31</v>
      </c>
      <c r="N3" s="6" t="s">
        <v>32</v>
      </c>
      <c r="O3" s="7">
        <v>2</v>
      </c>
      <c r="Q3" s="24" t="s">
        <v>33</v>
      </c>
      <c r="R3" s="24" t="s">
        <v>34</v>
      </c>
      <c r="S3" s="24" t="s">
        <v>35</v>
      </c>
      <c r="T3" s="27" t="s">
        <v>36</v>
      </c>
      <c r="U3" s="30">
        <v>1</v>
      </c>
      <c r="V3" s="25">
        <v>14.7195</v>
      </c>
      <c r="W3" s="31">
        <v>2</v>
      </c>
      <c r="X3" s="77">
        <f ca="1">X2+VLOOKUP(AA2*2-2,U:V,2,FALSE)</f>
        <v>36.633731190839384</v>
      </c>
      <c r="Y3" s="71">
        <f ca="1">X2+VLOOKUP(AA2*2-1,U:V,2,FALSE)</f>
        <v>51.460781190839384</v>
      </c>
      <c r="Z3" s="70"/>
      <c r="AA3" s="85" t="s">
        <v>37</v>
      </c>
      <c r="AB3" s="86"/>
      <c r="AD3" s="41">
        <f>ROUND(V2,0)</f>
        <v>0</v>
      </c>
      <c r="AE3" s="41">
        <v>1</v>
      </c>
      <c r="AF3" s="41">
        <f>AF2+VLOOKUP(AE3*2-2,U:V,2,FALSE)</f>
        <v>7.1460311908393805</v>
      </c>
      <c r="AG3" s="43">
        <f>DAY(AF3)</f>
        <v>7</v>
      </c>
      <c r="AH3" s="158" t="s">
        <v>305</v>
      </c>
      <c r="AJ3" s="102" t="s">
        <v>267</v>
      </c>
      <c r="AK3" s="122">
        <f>ROUND(Nongli!AF3,0)</f>
        <v>7</v>
      </c>
      <c r="AL3" s="14">
        <f>ROUND(Nongli!AF3,0)</f>
        <v>7</v>
      </c>
    </row>
    <row r="4" spans="1:38" ht="60" customHeight="1">
      <c r="A4" s="22">
        <v>1902</v>
      </c>
      <c r="B4" s="23">
        <v>61</v>
      </c>
      <c r="C4" s="13" t="s">
        <v>38</v>
      </c>
      <c r="D4" s="15">
        <v>3</v>
      </c>
      <c r="E4" s="33">
        <v>1</v>
      </c>
      <c r="F4" s="34" t="s">
        <v>39</v>
      </c>
      <c r="G4"/>
      <c r="J4" s="17"/>
      <c r="K4" s="5">
        <v>1926</v>
      </c>
      <c r="L4" s="5" t="s">
        <v>40</v>
      </c>
      <c r="M4" s="5" t="s">
        <v>41</v>
      </c>
      <c r="N4" s="6" t="s">
        <v>42</v>
      </c>
      <c r="O4" s="7">
        <v>3</v>
      </c>
      <c r="Q4" s="24" t="s">
        <v>43</v>
      </c>
      <c r="R4" s="24" t="s">
        <v>44</v>
      </c>
      <c r="S4" s="24" t="s">
        <v>45</v>
      </c>
      <c r="T4" s="27" t="s">
        <v>46</v>
      </c>
      <c r="U4" s="30">
        <v>2</v>
      </c>
      <c r="V4" s="25">
        <v>29.4877</v>
      </c>
      <c r="W4" s="31">
        <v>3</v>
      </c>
      <c r="X4" s="79" t="str">
        <f ca="1">DAY(X3)&amp;"日"&amp;X1</f>
        <v>5日立春</v>
      </c>
      <c r="Y4" s="72" t="str">
        <f ca="1">DAY(Y3)&amp;"日"&amp;Y1</f>
        <v>20日雨水</v>
      </c>
      <c r="Z4" s="70"/>
      <c r="AA4" s="106" t="str">
        <f ca="1">"今天是 "&amp;YEAR(NOW())&amp;"年 "&amp;MONTH(NOW())&amp;"月 "&amp;DAY(NOW())&amp;"日 "&amp;"星期 "&amp;(IF(WEEKDAY(NOW())-1=0,"日",WEEKDAY(NOW())-1))</f>
        <v>今天是 2022年 2月 23日 星期 3</v>
      </c>
      <c r="AB4" s="80" t="s">
        <v>17</v>
      </c>
      <c r="AD4" s="41" t="s">
        <v>17</v>
      </c>
      <c r="AF4" s="41">
        <f>AF2+VLOOKUP(AE3*2-1,U:V,2,FALSE)</f>
        <v>21.865531190839381</v>
      </c>
      <c r="AG4" s="43">
        <f t="shared" ref="AG4:AG26" si="0">DAY(AF4)</f>
        <v>21</v>
      </c>
      <c r="AH4" s="158" t="s">
        <v>305</v>
      </c>
      <c r="AJ4" s="102" t="s">
        <v>268</v>
      </c>
      <c r="AK4" s="122">
        <f>ROUND(Nongli!AF4,0)</f>
        <v>22</v>
      </c>
      <c r="AL4" s="14">
        <f>ROUND(Nongli!AF4,0)</f>
        <v>22</v>
      </c>
    </row>
    <row r="5" spans="1:38" ht="30">
      <c r="A5" s="22">
        <v>1903</v>
      </c>
      <c r="B5" s="23">
        <v>91</v>
      </c>
      <c r="C5" s="13" t="s">
        <v>47</v>
      </c>
      <c r="D5" s="15">
        <v>4</v>
      </c>
      <c r="E5" s="35">
        <v>2</v>
      </c>
      <c r="F5" s="36" t="s">
        <v>48</v>
      </c>
      <c r="G5"/>
      <c r="H5" s="18">
        <v>39131</v>
      </c>
      <c r="I5" s="99" t="s">
        <v>49</v>
      </c>
      <c r="J5" s="16"/>
      <c r="K5" s="5">
        <v>1927</v>
      </c>
      <c r="L5" s="5" t="s">
        <v>50</v>
      </c>
      <c r="M5" s="5" t="s">
        <v>51</v>
      </c>
      <c r="N5" s="6" t="s">
        <v>52</v>
      </c>
      <c r="O5" s="7">
        <v>4</v>
      </c>
      <c r="Q5" s="24" t="s">
        <v>53</v>
      </c>
      <c r="R5" s="24" t="s">
        <v>54</v>
      </c>
      <c r="S5" s="24" t="s">
        <v>55</v>
      </c>
      <c r="T5" s="27" t="s">
        <v>56</v>
      </c>
      <c r="U5" s="30">
        <v>3</v>
      </c>
      <c r="V5" s="25">
        <v>44.314750000000004</v>
      </c>
      <c r="W5" s="31">
        <v>4</v>
      </c>
      <c r="X5" s="81">
        <f ca="1">TIME(HOUR(X3),MINUTE(X3),0)</f>
        <v>0.6333333333333333</v>
      </c>
      <c r="Y5" s="82">
        <f ca="1">TIME(HOUR(Y3),MINUTE(Y3),0)</f>
        <v>0.4604166666666667</v>
      </c>
      <c r="Z5" s="83"/>
      <c r="AA5" s="100">
        <f ca="1">IF(AA2="本",MONTH(NOW()),AA2)</f>
        <v>2</v>
      </c>
      <c r="AB5" s="84" t="s">
        <v>17</v>
      </c>
      <c r="AD5" s="41">
        <f t="shared" ref="AD5" si="1">ROUND(V4,0)</f>
        <v>29</v>
      </c>
      <c r="AE5" s="41">
        <v>2</v>
      </c>
      <c r="AF5" s="41">
        <f>$AF$2+VLOOKUP(AE5*2-2,U:V,2,FALSE)</f>
        <v>36.633731190839384</v>
      </c>
      <c r="AG5" s="43">
        <f t="shared" si="0"/>
        <v>5</v>
      </c>
      <c r="AH5" s="158" t="s">
        <v>305</v>
      </c>
      <c r="AI5" s="44"/>
      <c r="AJ5" s="102" t="s">
        <v>269</v>
      </c>
      <c r="AK5" s="122">
        <f>ROUND(Nongli!AF5,0)</f>
        <v>37</v>
      </c>
      <c r="AL5" s="14">
        <f>ROUND(Nongli!AF5,0)</f>
        <v>37</v>
      </c>
    </row>
    <row r="6" spans="1:38">
      <c r="A6" s="22">
        <v>1904</v>
      </c>
      <c r="B6" s="23">
        <v>120</v>
      </c>
      <c r="C6" s="13" t="s">
        <v>57</v>
      </c>
      <c r="D6" s="15">
        <v>5</v>
      </c>
      <c r="E6" s="35">
        <v>3</v>
      </c>
      <c r="F6" s="36" t="s">
        <v>58</v>
      </c>
      <c r="G6" s="17"/>
      <c r="H6" s="19">
        <f>IF(H5="","",VLOOKUP(H5,B2:C2488,1))</f>
        <v>39131</v>
      </c>
      <c r="I6" s="32"/>
      <c r="J6" s="17"/>
      <c r="K6" s="5">
        <v>1928</v>
      </c>
      <c r="L6" s="5" t="s">
        <v>59</v>
      </c>
      <c r="M6" s="5" t="s">
        <v>60</v>
      </c>
      <c r="N6" s="6" t="s">
        <v>61</v>
      </c>
      <c r="O6" s="7">
        <v>5</v>
      </c>
      <c r="Q6" s="24" t="s">
        <v>62</v>
      </c>
      <c r="R6" s="24" t="s">
        <v>63</v>
      </c>
      <c r="S6" s="24" t="s">
        <v>64</v>
      </c>
      <c r="T6" s="27" t="s">
        <v>65</v>
      </c>
      <c r="U6" s="30">
        <v>4</v>
      </c>
      <c r="V6" s="25">
        <v>58.744250000000008</v>
      </c>
      <c r="W6" s="31">
        <v>5</v>
      </c>
      <c r="X6" s="27"/>
      <c r="Y6" s="27"/>
      <c r="AD6" s="41" t="s">
        <v>17</v>
      </c>
      <c r="AF6" s="41">
        <f>$AF$2+VLOOKUP(AE5*2-1,U:V,2,FALSE)</f>
        <v>51.460781190839384</v>
      </c>
      <c r="AG6" s="43">
        <f t="shared" si="0"/>
        <v>20</v>
      </c>
      <c r="AH6" s="158" t="s">
        <v>305</v>
      </c>
      <c r="AJ6" s="102" t="s">
        <v>275</v>
      </c>
      <c r="AK6" s="122">
        <f>ROUND(Nongli!AF6,0)</f>
        <v>51</v>
      </c>
      <c r="AL6" s="14">
        <f>ROUND(Nongli!AF6,0)</f>
        <v>51</v>
      </c>
    </row>
    <row r="7" spans="1:38">
      <c r="A7" s="22">
        <v>1905</v>
      </c>
      <c r="B7" s="23">
        <v>149</v>
      </c>
      <c r="C7" s="39" t="s">
        <v>66</v>
      </c>
      <c r="D7" s="15">
        <v>6</v>
      </c>
      <c r="E7" s="35">
        <v>4</v>
      </c>
      <c r="F7" s="36" t="s">
        <v>67</v>
      </c>
      <c r="G7" s="17"/>
      <c r="H7" s="21" t="str">
        <f>IF(H5="","",VLOOKUP(H5,B2:C2488,2))</f>
        <v>正月</v>
      </c>
      <c r="J7" s="17"/>
      <c r="K7" s="5">
        <v>1929</v>
      </c>
      <c r="L7" s="5" t="s">
        <v>68</v>
      </c>
      <c r="M7" s="5" t="s">
        <v>69</v>
      </c>
      <c r="N7" s="6" t="s">
        <v>70</v>
      </c>
      <c r="O7" s="7">
        <v>6</v>
      </c>
      <c r="Q7" s="24" t="s">
        <v>71</v>
      </c>
      <c r="R7" s="24" t="s">
        <v>72</v>
      </c>
      <c r="S7" s="24" t="s">
        <v>73</v>
      </c>
      <c r="T7" s="27" t="s">
        <v>74</v>
      </c>
      <c r="U7" s="30">
        <v>5</v>
      </c>
      <c r="V7" s="25">
        <v>74.28240000000001</v>
      </c>
      <c r="W7" s="31">
        <v>6</v>
      </c>
      <c r="X7" s="27"/>
      <c r="Y7" s="27"/>
      <c r="AD7" s="41">
        <f t="shared" ref="AD7" si="2">ROUND(V6,0)</f>
        <v>59</v>
      </c>
      <c r="AE7" s="41">
        <v>3</v>
      </c>
      <c r="AF7" s="41">
        <f>$AF$2+VLOOKUP(AE7*2-2,U:V,2,FALSE)</f>
        <v>65.890281190839389</v>
      </c>
      <c r="AG7" s="43">
        <f t="shared" si="0"/>
        <v>5</v>
      </c>
      <c r="AH7" s="158" t="s">
        <v>305</v>
      </c>
      <c r="AJ7" s="102" t="s">
        <v>270</v>
      </c>
      <c r="AK7" s="122">
        <f>ROUND(Nongli!AF7,0)</f>
        <v>66</v>
      </c>
      <c r="AL7" s="14">
        <f>ROUND(Nongli!AF7,0)</f>
        <v>66</v>
      </c>
    </row>
    <row r="8" spans="1:38">
      <c r="A8" s="22">
        <v>1906</v>
      </c>
      <c r="B8" s="23">
        <v>179</v>
      </c>
      <c r="C8" s="13" t="s">
        <v>75</v>
      </c>
      <c r="D8" s="15">
        <v>7</v>
      </c>
      <c r="E8" s="35">
        <v>5</v>
      </c>
      <c r="F8" s="36" t="s">
        <v>76</v>
      </c>
      <c r="G8" s="17"/>
      <c r="H8" s="20">
        <f>H5-H6+1</f>
        <v>1</v>
      </c>
      <c r="J8" s="17"/>
      <c r="K8" s="5">
        <v>1930</v>
      </c>
      <c r="L8" s="5" t="s">
        <v>77</v>
      </c>
      <c r="M8" s="5" t="s">
        <v>78</v>
      </c>
      <c r="N8" s="6" t="s">
        <v>79</v>
      </c>
      <c r="O8" s="7">
        <v>7</v>
      </c>
      <c r="Q8" s="24" t="s">
        <v>80</v>
      </c>
      <c r="R8" s="24" t="s">
        <v>81</v>
      </c>
      <c r="S8" s="24" t="s">
        <v>82</v>
      </c>
      <c r="T8" s="27" t="s">
        <v>83</v>
      </c>
      <c r="U8" s="30">
        <v>6</v>
      </c>
      <c r="V8" s="25">
        <v>89.455400000000012</v>
      </c>
      <c r="W8" s="31">
        <v>7</v>
      </c>
      <c r="X8" s="27"/>
      <c r="Y8" s="27"/>
      <c r="AD8" s="41" t="s">
        <v>17</v>
      </c>
      <c r="AF8" s="41">
        <f>$AF$2+VLOOKUP(AE7*2-1,U:V,2,FALSE)</f>
        <v>81.42843119083939</v>
      </c>
      <c r="AG8" s="43">
        <f t="shared" si="0"/>
        <v>21</v>
      </c>
      <c r="AH8" s="158" t="s">
        <v>305</v>
      </c>
      <c r="AJ8" s="102" t="s">
        <v>274</v>
      </c>
      <c r="AK8" s="122">
        <f>ROUND(Nongli!AF8,0)</f>
        <v>81</v>
      </c>
      <c r="AL8" s="14">
        <f>ROUND(Nongli!AF8,0)</f>
        <v>81</v>
      </c>
    </row>
    <row r="9" spans="1:38">
      <c r="A9" s="22">
        <v>1907</v>
      </c>
      <c r="B9" s="23">
        <v>208</v>
      </c>
      <c r="C9" s="13" t="s">
        <v>84</v>
      </c>
      <c r="D9" s="15">
        <v>8</v>
      </c>
      <c r="E9" s="35">
        <v>6</v>
      </c>
      <c r="F9" s="36" t="s">
        <v>85</v>
      </c>
      <c r="G9" s="17"/>
      <c r="J9" s="17"/>
      <c r="K9" s="5">
        <v>1931</v>
      </c>
      <c r="L9" s="5" t="s">
        <v>86</v>
      </c>
      <c r="M9" s="5" t="s">
        <v>87</v>
      </c>
      <c r="N9" s="6" t="s">
        <v>88</v>
      </c>
      <c r="O9" s="7">
        <v>8</v>
      </c>
      <c r="Q9" s="24" t="s">
        <v>89</v>
      </c>
      <c r="R9" s="24" t="s">
        <v>90</v>
      </c>
      <c r="S9" s="24" t="s">
        <v>91</v>
      </c>
      <c r="T9" s="27" t="s">
        <v>92</v>
      </c>
      <c r="U9" s="30">
        <v>7</v>
      </c>
      <c r="V9" s="25">
        <v>104.75390000000002</v>
      </c>
      <c r="W9" s="31">
        <v>8</v>
      </c>
      <c r="X9" s="27"/>
      <c r="Y9" s="27"/>
      <c r="AD9" s="41">
        <f t="shared" ref="AD9" si="3">ROUND(V8,0)</f>
        <v>89</v>
      </c>
      <c r="AE9" s="41">
        <v>4</v>
      </c>
      <c r="AF9" s="41">
        <f>$AF$2+VLOOKUP(AE9*2-2,U:V,2,FALSE)</f>
        <v>96.601431190839392</v>
      </c>
      <c r="AG9" s="43">
        <f t="shared" si="0"/>
        <v>5</v>
      </c>
      <c r="AH9" s="158" t="s">
        <v>305</v>
      </c>
      <c r="AJ9" s="102" t="s">
        <v>271</v>
      </c>
      <c r="AK9" s="122">
        <f>ROUND(Nongli!AF9,0)</f>
        <v>97</v>
      </c>
      <c r="AL9" s="14">
        <f>ROUND(Nongli!AF9,0)</f>
        <v>97</v>
      </c>
    </row>
    <row r="10" spans="1:38" ht="30">
      <c r="A10" s="22">
        <v>1908</v>
      </c>
      <c r="B10" s="23">
        <v>238</v>
      </c>
      <c r="C10" s="13" t="s">
        <v>93</v>
      </c>
      <c r="D10" s="15">
        <v>9</v>
      </c>
      <c r="E10" s="35">
        <v>7</v>
      </c>
      <c r="F10" s="36" t="s">
        <v>94</v>
      </c>
      <c r="G10" s="17"/>
      <c r="H10" s="18">
        <v>39132</v>
      </c>
      <c r="J10" s="17"/>
      <c r="K10" s="5">
        <v>1932</v>
      </c>
      <c r="L10" s="5" t="s">
        <v>95</v>
      </c>
      <c r="M10" s="5" t="s">
        <v>96</v>
      </c>
      <c r="N10" s="6" t="s">
        <v>97</v>
      </c>
      <c r="O10" s="7">
        <v>9</v>
      </c>
      <c r="Q10" s="24" t="s">
        <v>98</v>
      </c>
      <c r="R10" s="24" t="s">
        <v>99</v>
      </c>
      <c r="S10" s="24" t="s">
        <v>100</v>
      </c>
      <c r="T10" s="27" t="s">
        <v>101</v>
      </c>
      <c r="U10" s="30">
        <v>8</v>
      </c>
      <c r="V10" s="25">
        <v>120.18770000000002</v>
      </c>
      <c r="W10" s="31">
        <v>9</v>
      </c>
      <c r="X10" s="27"/>
      <c r="Y10" s="27"/>
      <c r="AD10" s="41" t="s">
        <v>17</v>
      </c>
      <c r="AF10" s="41">
        <f>$AF$2+VLOOKUP(AE9*2-1,U:V,2,FALSE)</f>
        <v>111.8999311908394</v>
      </c>
      <c r="AG10" s="43">
        <f t="shared" si="0"/>
        <v>20</v>
      </c>
      <c r="AH10" s="158" t="s">
        <v>305</v>
      </c>
      <c r="AJ10" s="102" t="s">
        <v>273</v>
      </c>
      <c r="AK10" s="122">
        <f>ROUND(Nongli!AF10,0)</f>
        <v>112</v>
      </c>
      <c r="AL10" s="14">
        <f>ROUND(Nongli!AF10,0)</f>
        <v>112</v>
      </c>
    </row>
    <row r="11" spans="1:38">
      <c r="A11" s="22">
        <v>1909</v>
      </c>
      <c r="B11" s="23">
        <v>268</v>
      </c>
      <c r="C11" s="13" t="s">
        <v>102</v>
      </c>
      <c r="D11" s="15">
        <v>10</v>
      </c>
      <c r="E11" s="35">
        <v>8</v>
      </c>
      <c r="F11" s="36" t="s">
        <v>103</v>
      </c>
      <c r="G11" s="17"/>
      <c r="H11" s="21">
        <f>IF(H10="","",VLOOKUP(H10,B2:C2488,1))</f>
        <v>39131</v>
      </c>
      <c r="J11" s="17"/>
      <c r="K11" s="5">
        <v>1933</v>
      </c>
      <c r="L11" s="5" t="s">
        <v>104</v>
      </c>
      <c r="M11" s="5" t="s">
        <v>105</v>
      </c>
      <c r="N11" s="6" t="s">
        <v>106</v>
      </c>
      <c r="O11" s="7">
        <v>10</v>
      </c>
      <c r="Q11" s="24"/>
      <c r="R11" s="24" t="s">
        <v>107</v>
      </c>
      <c r="S11" s="24" t="s">
        <v>108</v>
      </c>
      <c r="T11" s="27" t="s">
        <v>109</v>
      </c>
      <c r="U11" s="30">
        <v>9</v>
      </c>
      <c r="V11" s="25">
        <v>135.72820000000002</v>
      </c>
      <c r="W11" s="31">
        <v>10</v>
      </c>
      <c r="X11" s="27"/>
      <c r="Y11" s="27"/>
      <c r="AD11" s="41">
        <f t="shared" ref="AD11" si="4">ROUND(V10,0)</f>
        <v>120</v>
      </c>
      <c r="AE11" s="41">
        <v>5</v>
      </c>
      <c r="AF11" s="41">
        <f>$AF$2+VLOOKUP(AE11*2-2,U:V,2,FALSE)</f>
        <v>127.3337311908394</v>
      </c>
      <c r="AG11" s="43">
        <f t="shared" si="0"/>
        <v>6</v>
      </c>
      <c r="AH11" s="158" t="s">
        <v>305</v>
      </c>
      <c r="AJ11" s="102" t="s">
        <v>272</v>
      </c>
      <c r="AK11" s="122">
        <f>ROUND(Nongli!AF11,0)</f>
        <v>127</v>
      </c>
      <c r="AL11" s="14">
        <f>ROUND(Nongli!AF11,0)</f>
        <v>127</v>
      </c>
    </row>
    <row r="12" spans="1:38">
      <c r="A12" s="22">
        <v>1910</v>
      </c>
      <c r="B12" s="23">
        <v>297</v>
      </c>
      <c r="C12" s="13" t="s">
        <v>110</v>
      </c>
      <c r="D12" s="15">
        <v>11</v>
      </c>
      <c r="E12" s="35">
        <v>9</v>
      </c>
      <c r="F12" s="36" t="s">
        <v>111</v>
      </c>
      <c r="H12" s="19" t="str">
        <f>IF(H10="","",IF(H10=H11,VLOOKUP(H10,B2:C2488,2,FALSE),VLOOKUP(H10-H11+1,E4:F33,2,FALSE)))</f>
        <v>初二</v>
      </c>
      <c r="I12" s="14" t="s">
        <v>112</v>
      </c>
      <c r="K12" s="5">
        <v>1934</v>
      </c>
      <c r="L12" s="5" t="s">
        <v>113</v>
      </c>
      <c r="M12" s="5" t="s">
        <v>114</v>
      </c>
      <c r="N12" s="6" t="s">
        <v>115</v>
      </c>
      <c r="O12" s="7">
        <v>11</v>
      </c>
      <c r="Q12" s="24"/>
      <c r="R12" s="24" t="s">
        <v>116</v>
      </c>
      <c r="S12" s="24" t="s">
        <v>117</v>
      </c>
      <c r="T12" s="65" t="s">
        <v>118</v>
      </c>
      <c r="U12" s="30">
        <v>10</v>
      </c>
      <c r="V12" s="25">
        <v>151.36920000000001</v>
      </c>
      <c r="W12" s="31">
        <v>11</v>
      </c>
      <c r="X12" s="27"/>
      <c r="Y12" s="27"/>
      <c r="AD12" s="41" t="s">
        <v>17</v>
      </c>
      <c r="AF12" s="41">
        <f>$AF$2+VLOOKUP(AE11*2-1,U:V,2,FALSE)</f>
        <v>142.8742311908394</v>
      </c>
      <c r="AG12" s="43">
        <f t="shared" si="0"/>
        <v>21</v>
      </c>
      <c r="AH12" s="158" t="s">
        <v>305</v>
      </c>
      <c r="AJ12" s="102" t="s">
        <v>276</v>
      </c>
      <c r="AK12" s="122">
        <f>ROUND(Nongli!AF12,0)</f>
        <v>143</v>
      </c>
      <c r="AL12" s="14">
        <f>ROUND(Nongli!AF12,0)</f>
        <v>143</v>
      </c>
    </row>
    <row r="13" spans="1:38">
      <c r="A13" s="22">
        <v>1911</v>
      </c>
      <c r="B13" s="23">
        <v>327</v>
      </c>
      <c r="C13" s="13" t="s">
        <v>119</v>
      </c>
      <c r="D13" s="15">
        <v>12</v>
      </c>
      <c r="E13" s="35">
        <v>10</v>
      </c>
      <c r="F13" s="36" t="s">
        <v>120</v>
      </c>
      <c r="K13" s="5">
        <v>1935</v>
      </c>
      <c r="L13" s="5" t="s">
        <v>121</v>
      </c>
      <c r="M13" s="5" t="s">
        <v>122</v>
      </c>
      <c r="N13" s="6" t="s">
        <v>123</v>
      </c>
      <c r="O13" s="7">
        <v>12</v>
      </c>
      <c r="Q13" s="29"/>
      <c r="R13" s="29"/>
      <c r="S13" s="29"/>
      <c r="T13" s="27" t="s">
        <v>124</v>
      </c>
      <c r="U13" s="30">
        <v>11</v>
      </c>
      <c r="V13" s="25">
        <v>167.07220000000001</v>
      </c>
      <c r="W13" s="31">
        <v>12</v>
      </c>
      <c r="X13" s="27"/>
      <c r="Y13" s="27"/>
      <c r="AD13" s="41">
        <f t="shared" ref="AD13" si="5">ROUND(V12,0)</f>
        <v>151</v>
      </c>
      <c r="AE13" s="41">
        <v>6</v>
      </c>
      <c r="AF13" s="41">
        <f>$AF$2+VLOOKUP(AE13*2-2,U:V,2,FALSE)</f>
        <v>158.51523119083939</v>
      </c>
      <c r="AG13" s="43">
        <f t="shared" si="0"/>
        <v>6</v>
      </c>
      <c r="AH13" s="158" t="s">
        <v>305</v>
      </c>
      <c r="AJ13" s="102" t="s">
        <v>277</v>
      </c>
      <c r="AK13" s="122">
        <f>ROUND(Nongli!AF13,0)</f>
        <v>159</v>
      </c>
      <c r="AL13" s="14">
        <f>ROUND(Nongli!AF13,0)</f>
        <v>159</v>
      </c>
    </row>
    <row r="14" spans="1:38">
      <c r="A14" s="22">
        <v>1912</v>
      </c>
      <c r="B14" s="23">
        <v>357</v>
      </c>
      <c r="C14" s="13" t="s">
        <v>125</v>
      </c>
      <c r="D14" s="15">
        <v>13</v>
      </c>
      <c r="E14" s="35">
        <v>11</v>
      </c>
      <c r="F14" s="36" t="s">
        <v>126</v>
      </c>
      <c r="K14" s="5">
        <v>1936</v>
      </c>
      <c r="L14" s="5" t="s">
        <v>127</v>
      </c>
      <c r="M14" s="5" t="s">
        <v>128</v>
      </c>
      <c r="N14" s="6" t="s">
        <v>21</v>
      </c>
      <c r="O14" s="7">
        <v>13</v>
      </c>
      <c r="Q14" s="29"/>
      <c r="R14" s="29"/>
      <c r="S14" s="29"/>
      <c r="T14" s="27" t="s">
        <v>129</v>
      </c>
      <c r="U14" s="30">
        <v>12</v>
      </c>
      <c r="V14" s="25">
        <v>182.80225000000002</v>
      </c>
      <c r="X14" s="27"/>
      <c r="Y14" s="27"/>
      <c r="AD14" s="41" t="s">
        <v>17</v>
      </c>
      <c r="AF14" s="41">
        <f>$AF$2+VLOOKUP(AE13*2-1,U:V,2,FALSE)</f>
        <v>174.21823119083939</v>
      </c>
      <c r="AG14" s="43">
        <f t="shared" si="0"/>
        <v>22</v>
      </c>
      <c r="AH14" s="158" t="s">
        <v>305</v>
      </c>
      <c r="AJ14" s="103" t="s">
        <v>278</v>
      </c>
      <c r="AK14" s="122">
        <f>ROUND(Nongli!AF14,0)</f>
        <v>174</v>
      </c>
      <c r="AL14" s="14">
        <f>ROUND(Nongli!AF14,0)</f>
        <v>174</v>
      </c>
    </row>
    <row r="15" spans="1:38" ht="30">
      <c r="A15" s="22">
        <v>1913</v>
      </c>
      <c r="B15" s="23">
        <v>386</v>
      </c>
      <c r="C15" s="13" t="s">
        <v>14</v>
      </c>
      <c r="D15" s="15">
        <v>14</v>
      </c>
      <c r="E15" s="35">
        <v>12</v>
      </c>
      <c r="F15" s="36" t="s">
        <v>130</v>
      </c>
      <c r="H15" s="18">
        <v>39160</v>
      </c>
      <c r="K15" s="5">
        <v>1937</v>
      </c>
      <c r="L15" s="5" t="s">
        <v>131</v>
      </c>
      <c r="M15" s="5" t="s">
        <v>132</v>
      </c>
      <c r="N15" s="6" t="s">
        <v>32</v>
      </c>
      <c r="O15" s="7">
        <v>14</v>
      </c>
      <c r="Q15" s="29"/>
      <c r="R15" s="29"/>
      <c r="S15" s="29"/>
      <c r="T15" s="27" t="s">
        <v>133</v>
      </c>
      <c r="U15" s="30">
        <v>13</v>
      </c>
      <c r="V15" s="25">
        <v>198.51905000000002</v>
      </c>
      <c r="X15" s="27"/>
      <c r="Y15" s="27"/>
      <c r="AD15" s="41">
        <f t="shared" ref="AD15" si="6">ROUND(V14,0)</f>
        <v>183</v>
      </c>
      <c r="AE15" s="41">
        <v>7</v>
      </c>
      <c r="AF15" s="41">
        <f>$AF$2+VLOOKUP(AE15*2-2,U:V,2,FALSE)</f>
        <v>189.9482811908394</v>
      </c>
      <c r="AG15" s="43">
        <f t="shared" si="0"/>
        <v>7</v>
      </c>
      <c r="AH15" s="158" t="s">
        <v>305</v>
      </c>
      <c r="AJ15" s="102" t="s">
        <v>279</v>
      </c>
      <c r="AK15" s="122">
        <f>ROUND(Nongli!AF15,0)</f>
        <v>190</v>
      </c>
      <c r="AL15" s="14">
        <f>ROUND(Nongli!AF15,0)</f>
        <v>190</v>
      </c>
    </row>
    <row r="16" spans="1:38">
      <c r="A16" s="22">
        <v>1914</v>
      </c>
      <c r="B16" s="23">
        <v>416</v>
      </c>
      <c r="C16" s="13" t="s">
        <v>27</v>
      </c>
      <c r="D16" s="15">
        <v>15</v>
      </c>
      <c r="E16" s="35">
        <v>13</v>
      </c>
      <c r="F16" s="36" t="s">
        <v>134</v>
      </c>
      <c r="H16" s="21">
        <f>IF(H15="","",VLOOKUP(H15,$B$2:$C$2488,1))</f>
        <v>39160</v>
      </c>
      <c r="K16" s="5">
        <v>1938</v>
      </c>
      <c r="L16" s="5" t="s">
        <v>135</v>
      </c>
      <c r="M16" s="5" t="s">
        <v>136</v>
      </c>
      <c r="N16" s="6" t="s">
        <v>42</v>
      </c>
      <c r="O16" s="7">
        <v>15</v>
      </c>
      <c r="Q16" s="29"/>
      <c r="R16" s="29"/>
      <c r="S16" s="29"/>
      <c r="T16" s="27" t="s">
        <v>137</v>
      </c>
      <c r="U16" s="30">
        <v>14</v>
      </c>
      <c r="V16" s="25">
        <v>214.20605000000003</v>
      </c>
      <c r="X16" s="27"/>
      <c r="Y16" s="27"/>
      <c r="AD16" s="41" t="s">
        <v>17</v>
      </c>
      <c r="AF16" s="41">
        <f>$AF$2+VLOOKUP(AE15*2-1,U:V,2,FALSE)</f>
        <v>205.6650811908394</v>
      </c>
      <c r="AG16" s="43">
        <f t="shared" si="0"/>
        <v>23</v>
      </c>
      <c r="AH16" s="158" t="s">
        <v>305</v>
      </c>
      <c r="AJ16" s="102" t="s">
        <v>280</v>
      </c>
      <c r="AK16" s="122">
        <f>ROUND(Nongli!AF16,0)</f>
        <v>206</v>
      </c>
      <c r="AL16" s="14">
        <f>ROUND(Nongli!AF16,0)</f>
        <v>206</v>
      </c>
    </row>
    <row r="17" spans="1:38">
      <c r="A17" s="22">
        <v>1915</v>
      </c>
      <c r="B17" s="23">
        <v>445</v>
      </c>
      <c r="C17" s="13" t="s">
        <v>38</v>
      </c>
      <c r="D17" s="15">
        <v>16</v>
      </c>
      <c r="E17" s="35">
        <v>14</v>
      </c>
      <c r="F17" s="36" t="s">
        <v>138</v>
      </c>
      <c r="H17" s="19" t="str">
        <f>IF(H15="","",IF(H15=H16,VLOOKUP(H15,$B$2:$C$2488,2,FALSE),VLOOKUP(H15-H16+1,$E$4:$F$33,2,FALSE)))</f>
        <v>二月</v>
      </c>
      <c r="I17" s="14" t="s">
        <v>112</v>
      </c>
      <c r="K17" s="5">
        <v>1939</v>
      </c>
      <c r="L17" s="5" t="s">
        <v>139</v>
      </c>
      <c r="M17" s="5" t="s">
        <v>140</v>
      </c>
      <c r="N17" s="6" t="s">
        <v>52</v>
      </c>
      <c r="O17" s="7">
        <v>16</v>
      </c>
      <c r="Q17" s="29"/>
      <c r="R17" s="29"/>
      <c r="S17" s="29"/>
      <c r="T17" s="27" t="s">
        <v>141</v>
      </c>
      <c r="U17" s="30">
        <v>15</v>
      </c>
      <c r="V17" s="25">
        <v>229.80795000000003</v>
      </c>
      <c r="X17" s="27"/>
      <c r="Y17" s="27"/>
      <c r="AD17" s="41">
        <f t="shared" ref="AD17" si="7">ROUND(V16,0)</f>
        <v>214</v>
      </c>
      <c r="AE17" s="41">
        <v>8</v>
      </c>
      <c r="AF17" s="41">
        <f>$AF$2+VLOOKUP(AE17*2-2,U:V,2,FALSE)</f>
        <v>221.35208119083941</v>
      </c>
      <c r="AG17" s="43">
        <f t="shared" si="0"/>
        <v>8</v>
      </c>
      <c r="AH17" s="158" t="s">
        <v>305</v>
      </c>
      <c r="AJ17" s="102" t="s">
        <v>281</v>
      </c>
      <c r="AK17" s="122">
        <f>ROUND(Nongli!AF17,0)</f>
        <v>221</v>
      </c>
      <c r="AL17" s="14">
        <f>ROUND(Nongli!AF17,0)</f>
        <v>221</v>
      </c>
    </row>
    <row r="18" spans="1:38">
      <c r="A18" s="22">
        <v>1916</v>
      </c>
      <c r="B18" s="23">
        <v>475</v>
      </c>
      <c r="C18" s="13" t="s">
        <v>47</v>
      </c>
      <c r="D18" s="15">
        <v>17</v>
      </c>
      <c r="E18" s="35">
        <v>15</v>
      </c>
      <c r="F18" s="36" t="s">
        <v>142</v>
      </c>
      <c r="K18" s="5">
        <v>1940</v>
      </c>
      <c r="L18" s="5" t="s">
        <v>143</v>
      </c>
      <c r="M18" s="5" t="s">
        <v>144</v>
      </c>
      <c r="N18" s="6" t="s">
        <v>61</v>
      </c>
      <c r="O18" s="7">
        <v>17</v>
      </c>
      <c r="Q18" s="29"/>
      <c r="R18" s="29"/>
      <c r="S18" s="29"/>
      <c r="T18" s="27" t="s">
        <v>145</v>
      </c>
      <c r="U18" s="30">
        <v>16</v>
      </c>
      <c r="V18" s="25">
        <v>245.31995000000003</v>
      </c>
      <c r="X18" s="27"/>
      <c r="Y18" s="27"/>
      <c r="AD18" s="41" t="s">
        <v>17</v>
      </c>
      <c r="AF18" s="41">
        <f>$AF$2+VLOOKUP(AE17*2-1,U:V,2,FALSE)</f>
        <v>236.95398119083941</v>
      </c>
      <c r="AG18" s="43">
        <f t="shared" si="0"/>
        <v>23</v>
      </c>
      <c r="AH18" s="158" t="s">
        <v>305</v>
      </c>
      <c r="AJ18" s="102" t="s">
        <v>282</v>
      </c>
      <c r="AK18" s="122">
        <f>ROUND(Nongli!AF18,0)</f>
        <v>237</v>
      </c>
      <c r="AL18" s="14">
        <f>ROUND(Nongli!AF18,0)</f>
        <v>237</v>
      </c>
    </row>
    <row r="19" spans="1:38">
      <c r="A19" s="22">
        <v>1917</v>
      </c>
      <c r="B19" s="23">
        <v>504</v>
      </c>
      <c r="C19" s="13" t="s">
        <v>57</v>
      </c>
      <c r="D19" s="15">
        <v>18</v>
      </c>
      <c r="E19" s="35">
        <v>16</v>
      </c>
      <c r="F19" s="36" t="s">
        <v>146</v>
      </c>
      <c r="K19" s="5">
        <v>1941</v>
      </c>
      <c r="L19" s="5" t="s">
        <v>147</v>
      </c>
      <c r="M19" s="5" t="s">
        <v>148</v>
      </c>
      <c r="N19" s="6" t="s">
        <v>70</v>
      </c>
      <c r="O19" s="7">
        <v>18</v>
      </c>
      <c r="Q19" s="29"/>
      <c r="R19" s="29"/>
      <c r="S19" s="29"/>
      <c r="T19" s="27" t="s">
        <v>149</v>
      </c>
      <c r="U19" s="30">
        <v>17</v>
      </c>
      <c r="V19" s="25">
        <v>260.69995000000006</v>
      </c>
      <c r="X19" s="27"/>
      <c r="Y19" s="27"/>
      <c r="AD19" s="41">
        <f t="shared" ref="AD19" si="8">ROUND(V18,0)</f>
        <v>245</v>
      </c>
      <c r="AE19" s="41">
        <v>9</v>
      </c>
      <c r="AF19" s="41">
        <f>$AF$2+VLOOKUP(AE19*2-2,U:V,2,FALSE)</f>
        <v>252.46598119083941</v>
      </c>
      <c r="AG19" s="43">
        <f t="shared" si="0"/>
        <v>8</v>
      </c>
      <c r="AH19" s="158" t="s">
        <v>305</v>
      </c>
      <c r="AJ19" s="103" t="s">
        <v>285</v>
      </c>
      <c r="AK19" s="122">
        <f>ROUND(Nongli!AF19,0)</f>
        <v>252</v>
      </c>
      <c r="AL19" s="14">
        <f>ROUND(Nongli!AF19,0)</f>
        <v>252</v>
      </c>
    </row>
    <row r="20" spans="1:38" ht="30">
      <c r="A20" s="22">
        <v>1918</v>
      </c>
      <c r="B20" s="23">
        <v>533</v>
      </c>
      <c r="C20" s="13" t="s">
        <v>66</v>
      </c>
      <c r="D20" s="15">
        <v>19</v>
      </c>
      <c r="E20" s="35">
        <v>17</v>
      </c>
      <c r="F20" s="36" t="s">
        <v>150</v>
      </c>
      <c r="H20" s="18">
        <v>39248</v>
      </c>
      <c r="K20" s="5">
        <v>1942</v>
      </c>
      <c r="L20" s="5" t="s">
        <v>151</v>
      </c>
      <c r="M20" s="5" t="s">
        <v>152</v>
      </c>
      <c r="N20" s="6" t="s">
        <v>79</v>
      </c>
      <c r="O20" s="7">
        <v>19</v>
      </c>
      <c r="Q20" s="29"/>
      <c r="R20" s="29"/>
      <c r="S20" s="29"/>
      <c r="T20" s="27" t="s">
        <v>153</v>
      </c>
      <c r="U20" s="30">
        <v>18</v>
      </c>
      <c r="V20" s="25">
        <v>275.96145000000007</v>
      </c>
      <c r="X20" s="27"/>
      <c r="Y20" s="27"/>
      <c r="AD20" s="41" t="s">
        <v>17</v>
      </c>
      <c r="AF20" s="41">
        <f>$AF$2+VLOOKUP(AE19*2-1,U:V,2,FALSE)</f>
        <v>267.84598119083944</v>
      </c>
      <c r="AG20" s="43">
        <f t="shared" si="0"/>
        <v>23</v>
      </c>
      <c r="AH20" s="158" t="s">
        <v>305</v>
      </c>
      <c r="AJ20" s="102" t="s">
        <v>283</v>
      </c>
      <c r="AK20" s="122">
        <f>ROUND(Nongli!AF20,0)</f>
        <v>268</v>
      </c>
      <c r="AL20" s="14">
        <f>ROUND(Nongli!AF20,0)</f>
        <v>268</v>
      </c>
    </row>
    <row r="21" spans="1:38">
      <c r="A21" s="22">
        <v>1919</v>
      </c>
      <c r="B21" s="23">
        <v>563</v>
      </c>
      <c r="C21" s="13" t="s">
        <v>75</v>
      </c>
      <c r="D21" s="15">
        <v>20</v>
      </c>
      <c r="E21" s="35">
        <v>18</v>
      </c>
      <c r="F21" s="36" t="s">
        <v>154</v>
      </c>
      <c r="H21" s="21"/>
      <c r="K21" s="5">
        <v>1943</v>
      </c>
      <c r="L21" s="5" t="s">
        <v>155</v>
      </c>
      <c r="M21" s="5" t="s">
        <v>156</v>
      </c>
      <c r="N21" s="6" t="s">
        <v>88</v>
      </c>
      <c r="O21" s="7">
        <v>20</v>
      </c>
      <c r="Q21" s="29"/>
      <c r="R21" s="29"/>
      <c r="S21" s="29"/>
      <c r="T21" s="27" t="s">
        <v>157</v>
      </c>
      <c r="U21" s="30">
        <v>19</v>
      </c>
      <c r="V21" s="25">
        <v>291.07895000000008</v>
      </c>
      <c r="X21" s="27"/>
      <c r="Y21" s="27"/>
      <c r="AD21" s="41">
        <f t="shared" ref="AD21" si="9">ROUND(V20,0)</f>
        <v>276</v>
      </c>
      <c r="AE21" s="41">
        <v>10</v>
      </c>
      <c r="AF21" s="41">
        <f>$AF$2+VLOOKUP(AE21*2-2,U:V,2,FALSE)</f>
        <v>283.10748119083945</v>
      </c>
      <c r="AG21" s="43">
        <f t="shared" si="0"/>
        <v>9</v>
      </c>
      <c r="AH21" s="158" t="s">
        <v>305</v>
      </c>
      <c r="AJ21" s="102" t="s">
        <v>284</v>
      </c>
      <c r="AK21" s="122">
        <f>ROUND(Nongli!AF21,0)</f>
        <v>283</v>
      </c>
      <c r="AL21" s="14">
        <f>ROUND(Nongli!AF21,0)</f>
        <v>283</v>
      </c>
    </row>
    <row r="22" spans="1:38">
      <c r="A22" s="22">
        <v>1920</v>
      </c>
      <c r="B22" s="23">
        <v>592</v>
      </c>
      <c r="C22" s="13" t="s">
        <v>84</v>
      </c>
      <c r="D22" s="15">
        <v>21</v>
      </c>
      <c r="E22" s="35">
        <v>19</v>
      </c>
      <c r="F22" s="36" t="s">
        <v>158</v>
      </c>
      <c r="H22" s="19" t="str">
        <f>IF(H20="","",IF(H20=VLOOKUP(H20,$B$2:$C$2488,1),VLOOKUP(H20,$B$2:$C$2488,2,FALSE),VLOOKUP(H20-VLOOKUP(H20,$B$2:$C$2488,1)+1,$E$4:$F$33,2,FALSE)))</f>
        <v>五月</v>
      </c>
      <c r="I22" s="14" t="s">
        <v>112</v>
      </c>
      <c r="K22" s="5">
        <v>1944</v>
      </c>
      <c r="L22" s="5" t="s">
        <v>159</v>
      </c>
      <c r="M22" s="5" t="s">
        <v>160</v>
      </c>
      <c r="N22" s="6" t="s">
        <v>97</v>
      </c>
      <c r="O22" s="7">
        <v>21</v>
      </c>
      <c r="Q22" s="29"/>
      <c r="R22" s="29"/>
      <c r="S22" s="29"/>
      <c r="T22" s="27" t="s">
        <v>161</v>
      </c>
      <c r="U22" s="30">
        <v>20</v>
      </c>
      <c r="V22" s="25">
        <v>306.08345000000008</v>
      </c>
      <c r="X22" s="27"/>
      <c r="Y22" s="27"/>
      <c r="AD22" s="41" t="s">
        <v>17</v>
      </c>
      <c r="AF22" s="41">
        <f>$AF$2+VLOOKUP(AE21*2-1,U:V,2,FALSE)</f>
        <v>298.22498119083946</v>
      </c>
      <c r="AG22" s="43">
        <f t="shared" si="0"/>
        <v>24</v>
      </c>
      <c r="AH22" s="158" t="s">
        <v>305</v>
      </c>
      <c r="AJ22" s="102" t="s">
        <v>286</v>
      </c>
      <c r="AK22" s="122">
        <f>ROUND(Nongli!AF22,0)</f>
        <v>298</v>
      </c>
      <c r="AL22" s="14">
        <f>ROUND(Nongli!AF22,0)</f>
        <v>298</v>
      </c>
    </row>
    <row r="23" spans="1:38">
      <c r="A23" s="22">
        <v>1921</v>
      </c>
      <c r="B23" s="23">
        <v>622</v>
      </c>
      <c r="C23" s="13" t="s">
        <v>93</v>
      </c>
      <c r="D23" s="15">
        <v>22</v>
      </c>
      <c r="E23" s="35">
        <v>20</v>
      </c>
      <c r="F23" s="36" t="s">
        <v>162</v>
      </c>
      <c r="K23" s="5">
        <v>1945</v>
      </c>
      <c r="L23" s="5" t="s">
        <v>163</v>
      </c>
      <c r="M23" s="5" t="s">
        <v>164</v>
      </c>
      <c r="N23" s="6" t="s">
        <v>106</v>
      </c>
      <c r="O23" s="7">
        <v>22</v>
      </c>
      <c r="Q23" s="29"/>
      <c r="R23" s="29"/>
      <c r="S23" s="29"/>
      <c r="T23" s="27" t="s">
        <v>165</v>
      </c>
      <c r="U23" s="30">
        <v>21</v>
      </c>
      <c r="V23" s="25">
        <v>320.96945000000011</v>
      </c>
      <c r="X23" s="27"/>
      <c r="Y23" s="27"/>
      <c r="AD23" s="41">
        <f t="shared" ref="AD23" si="10">ROUND(V22,0)</f>
        <v>306</v>
      </c>
      <c r="AE23" s="41">
        <v>11</v>
      </c>
      <c r="AF23" s="41">
        <f>$AF$2+VLOOKUP(AE23*2-2,U:V,2,FALSE)</f>
        <v>313.22948119083946</v>
      </c>
      <c r="AG23" s="43">
        <f t="shared" si="0"/>
        <v>8</v>
      </c>
      <c r="AH23" s="158" t="s">
        <v>305</v>
      </c>
      <c r="AJ23" s="102" t="s">
        <v>287</v>
      </c>
      <c r="AK23" s="122">
        <f>ROUND(Nongli!AF23,0)</f>
        <v>313</v>
      </c>
      <c r="AL23" s="14">
        <f>ROUND(Nongli!AF23,0)</f>
        <v>313</v>
      </c>
    </row>
    <row r="24" spans="1:38">
      <c r="A24" s="22">
        <v>1922</v>
      </c>
      <c r="B24" s="23">
        <v>651</v>
      </c>
      <c r="C24" s="13" t="s">
        <v>110</v>
      </c>
      <c r="D24" s="15">
        <v>23</v>
      </c>
      <c r="E24" s="35">
        <v>21</v>
      </c>
      <c r="F24" s="36" t="s">
        <v>166</v>
      </c>
      <c r="K24" s="5">
        <v>1946</v>
      </c>
      <c r="L24" s="5" t="s">
        <v>167</v>
      </c>
      <c r="M24" s="5" t="s">
        <v>168</v>
      </c>
      <c r="N24" s="6" t="s">
        <v>115</v>
      </c>
      <c r="O24" s="7">
        <v>23</v>
      </c>
      <c r="Q24" s="29"/>
      <c r="R24" s="29"/>
      <c r="S24" s="29"/>
      <c r="T24" s="27" t="s">
        <v>169</v>
      </c>
      <c r="U24" s="30">
        <v>22</v>
      </c>
      <c r="V24" s="25">
        <v>335.7774500000001</v>
      </c>
      <c r="X24" s="27"/>
      <c r="Y24" s="27"/>
      <c r="AD24" s="41" t="s">
        <v>17</v>
      </c>
      <c r="AF24" s="41">
        <f>$AF$2+VLOOKUP(AE23*2-1,U:V,2,FALSE)</f>
        <v>328.11548119083949</v>
      </c>
      <c r="AG24" s="43">
        <f t="shared" si="0"/>
        <v>23</v>
      </c>
      <c r="AH24" s="158" t="s">
        <v>305</v>
      </c>
      <c r="AJ24" s="102" t="s">
        <v>288</v>
      </c>
      <c r="AK24" s="122">
        <f>ROUND(Nongli!AF24,0)</f>
        <v>328</v>
      </c>
      <c r="AL24" s="14">
        <f>ROUND(Nongli!AF24,0)</f>
        <v>328</v>
      </c>
    </row>
    <row r="25" spans="1:38">
      <c r="A25" s="22">
        <v>1923</v>
      </c>
      <c r="B25" s="23">
        <v>681</v>
      </c>
      <c r="C25" s="13" t="s">
        <v>119</v>
      </c>
      <c r="D25" s="15">
        <v>24</v>
      </c>
      <c r="E25" s="35">
        <v>22</v>
      </c>
      <c r="F25" s="36" t="s">
        <v>170</v>
      </c>
      <c r="K25" s="5">
        <v>1947</v>
      </c>
      <c r="L25" s="5" t="s">
        <v>171</v>
      </c>
      <c r="M25" s="5" t="s">
        <v>172</v>
      </c>
      <c r="N25" s="6" t="s">
        <v>123</v>
      </c>
      <c r="O25" s="7">
        <v>24</v>
      </c>
      <c r="Q25" s="29"/>
      <c r="R25" s="29"/>
      <c r="S25" s="29"/>
      <c r="T25" s="27" t="s">
        <v>173</v>
      </c>
      <c r="U25" s="30">
        <v>23</v>
      </c>
      <c r="V25" s="25">
        <v>350.51995000000011</v>
      </c>
      <c r="X25" s="27"/>
      <c r="Y25" s="27"/>
      <c r="AD25" s="41">
        <f t="shared" ref="AD25" si="11">ROUND(V24,0)</f>
        <v>336</v>
      </c>
      <c r="AE25" s="41">
        <v>12</v>
      </c>
      <c r="AF25" s="41">
        <f>$AF$2+VLOOKUP(AE25*2-2,U:V,2,FALSE)</f>
        <v>342.92348119083948</v>
      </c>
      <c r="AG25" s="43">
        <f t="shared" si="0"/>
        <v>7</v>
      </c>
      <c r="AH25" s="158" t="s">
        <v>305</v>
      </c>
      <c r="AJ25" s="102" t="s">
        <v>290</v>
      </c>
      <c r="AK25" s="122">
        <f>ROUND(Nongli!AF25,0)</f>
        <v>343</v>
      </c>
      <c r="AL25" s="14">
        <f>ROUND(Nongli!AF25,0)</f>
        <v>343</v>
      </c>
    </row>
    <row r="26" spans="1:38">
      <c r="A26" s="22">
        <v>1924</v>
      </c>
      <c r="B26" s="23">
        <v>711</v>
      </c>
      <c r="C26" s="13" t="s">
        <v>125</v>
      </c>
      <c r="D26" s="15">
        <v>25</v>
      </c>
      <c r="E26" s="35">
        <v>23</v>
      </c>
      <c r="F26" s="36" t="s">
        <v>174</v>
      </c>
      <c r="K26" s="5">
        <v>1948</v>
      </c>
      <c r="L26" s="5" t="s">
        <v>175</v>
      </c>
      <c r="M26" s="5" t="s">
        <v>176</v>
      </c>
      <c r="N26" s="6" t="s">
        <v>21</v>
      </c>
      <c r="O26" s="7">
        <v>25</v>
      </c>
      <c r="Q26" s="29"/>
      <c r="R26" s="29"/>
      <c r="S26" s="29"/>
      <c r="T26" s="27" t="s">
        <v>177</v>
      </c>
      <c r="U26" s="30">
        <v>24</v>
      </c>
      <c r="V26" s="25">
        <v>365.24215000000009</v>
      </c>
      <c r="X26" s="27"/>
      <c r="Y26" s="27"/>
      <c r="AD26" s="41" t="s">
        <v>17</v>
      </c>
      <c r="AF26" s="41">
        <f>$AF$2+VLOOKUP(AE25*2-1,U:V,2,FALSE)</f>
        <v>357.66598119083949</v>
      </c>
      <c r="AG26" s="43">
        <f t="shared" si="0"/>
        <v>22</v>
      </c>
      <c r="AH26" s="158" t="s">
        <v>305</v>
      </c>
      <c r="AJ26" s="104" t="s">
        <v>289</v>
      </c>
      <c r="AK26" s="122">
        <f>ROUND(Nongli!AF26,0)</f>
        <v>358</v>
      </c>
      <c r="AL26" s="14">
        <f>ROUND(Nongli!AF26,0)</f>
        <v>358</v>
      </c>
    </row>
    <row r="27" spans="1:38">
      <c r="A27" s="22">
        <v>1925</v>
      </c>
      <c r="B27" s="23">
        <v>741</v>
      </c>
      <c r="C27" s="13" t="s">
        <v>14</v>
      </c>
      <c r="D27" s="15">
        <v>26</v>
      </c>
      <c r="E27" s="35">
        <v>24</v>
      </c>
      <c r="F27" s="36" t="s">
        <v>178</v>
      </c>
      <c r="K27" s="5">
        <v>1949</v>
      </c>
      <c r="L27" s="5" t="s">
        <v>179</v>
      </c>
      <c r="M27" s="5" t="s">
        <v>180</v>
      </c>
      <c r="N27" s="6" t="s">
        <v>32</v>
      </c>
      <c r="O27" s="7">
        <v>26</v>
      </c>
      <c r="Q27" s="29"/>
      <c r="R27" s="29"/>
      <c r="S27" s="29"/>
      <c r="T27" s="28"/>
      <c r="U27" s="30">
        <v>0</v>
      </c>
      <c r="V27" s="25"/>
      <c r="X27" s="27"/>
      <c r="Y27" s="27"/>
    </row>
    <row r="28" spans="1:38">
      <c r="A28" s="22">
        <v>1926</v>
      </c>
      <c r="B28" s="23">
        <v>770</v>
      </c>
      <c r="C28" s="39" t="s">
        <v>27</v>
      </c>
      <c r="D28" s="15">
        <v>27</v>
      </c>
      <c r="E28" s="35">
        <v>25</v>
      </c>
      <c r="F28" s="36" t="s">
        <v>181</v>
      </c>
      <c r="K28" s="5">
        <v>1950</v>
      </c>
      <c r="L28" s="5" t="s">
        <v>182</v>
      </c>
      <c r="M28" s="5" t="s">
        <v>183</v>
      </c>
      <c r="N28" s="6" t="s">
        <v>42</v>
      </c>
      <c r="O28" s="7">
        <v>27</v>
      </c>
    </row>
    <row r="29" spans="1:38">
      <c r="A29" s="22">
        <v>1927</v>
      </c>
      <c r="B29" s="23">
        <v>800</v>
      </c>
      <c r="C29" s="13" t="s">
        <v>38</v>
      </c>
      <c r="D29" s="15">
        <v>28</v>
      </c>
      <c r="E29" s="35">
        <v>26</v>
      </c>
      <c r="F29" s="36" t="s">
        <v>184</v>
      </c>
      <c r="K29" s="5">
        <v>1951</v>
      </c>
      <c r="L29" s="5" t="s">
        <v>185</v>
      </c>
      <c r="M29" s="5" t="s">
        <v>186</v>
      </c>
      <c r="N29" s="6" t="s">
        <v>52</v>
      </c>
      <c r="O29" s="7">
        <v>28</v>
      </c>
    </row>
    <row r="30" spans="1:38">
      <c r="A30" s="22">
        <v>1928</v>
      </c>
      <c r="B30" s="23">
        <v>829</v>
      </c>
      <c r="C30" s="13" t="s">
        <v>47</v>
      </c>
      <c r="D30" s="15">
        <v>29</v>
      </c>
      <c r="E30" s="35">
        <v>27</v>
      </c>
      <c r="F30" s="36" t="s">
        <v>187</v>
      </c>
      <c r="K30" s="5">
        <v>1952</v>
      </c>
      <c r="L30" s="5" t="s">
        <v>188</v>
      </c>
      <c r="M30" s="5" t="s">
        <v>189</v>
      </c>
      <c r="N30" s="6" t="s">
        <v>61</v>
      </c>
      <c r="O30" s="7">
        <v>29</v>
      </c>
    </row>
    <row r="31" spans="1:38">
      <c r="A31" s="22">
        <v>1929</v>
      </c>
      <c r="B31" s="23">
        <v>859</v>
      </c>
      <c r="C31" s="13" t="s">
        <v>57</v>
      </c>
      <c r="D31" s="15">
        <v>30</v>
      </c>
      <c r="E31" s="35">
        <v>28</v>
      </c>
      <c r="F31" s="36" t="s">
        <v>190</v>
      </c>
      <c r="K31" s="5">
        <v>1953</v>
      </c>
      <c r="L31" s="5" t="s">
        <v>191</v>
      </c>
      <c r="M31" s="5" t="s">
        <v>192</v>
      </c>
      <c r="N31" s="6" t="s">
        <v>70</v>
      </c>
      <c r="O31" s="7">
        <v>30</v>
      </c>
    </row>
    <row r="32" spans="1:38">
      <c r="A32" s="22">
        <v>1930</v>
      </c>
      <c r="B32" s="23">
        <v>888</v>
      </c>
      <c r="C32" s="13" t="s">
        <v>66</v>
      </c>
      <c r="D32" s="15">
        <v>31</v>
      </c>
      <c r="E32" s="35">
        <v>29</v>
      </c>
      <c r="F32" s="36" t="s">
        <v>193</v>
      </c>
      <c r="K32" s="5">
        <v>1954</v>
      </c>
      <c r="L32" s="5" t="s">
        <v>194</v>
      </c>
      <c r="M32" s="5" t="s">
        <v>195</v>
      </c>
      <c r="N32" s="6" t="s">
        <v>79</v>
      </c>
      <c r="O32" s="7">
        <v>31</v>
      </c>
    </row>
    <row r="33" spans="1:15">
      <c r="A33" s="22">
        <v>1931</v>
      </c>
      <c r="B33" s="23">
        <v>917</v>
      </c>
      <c r="C33" s="13" t="s">
        <v>75</v>
      </c>
      <c r="D33" s="15">
        <v>32</v>
      </c>
      <c r="E33" s="37">
        <v>30</v>
      </c>
      <c r="F33" s="38" t="s">
        <v>196</v>
      </c>
      <c r="K33" s="5">
        <v>1955</v>
      </c>
      <c r="L33" s="5" t="s">
        <v>197</v>
      </c>
      <c r="M33" s="5" t="s">
        <v>198</v>
      </c>
      <c r="N33" s="6" t="s">
        <v>88</v>
      </c>
      <c r="O33" s="7">
        <v>32</v>
      </c>
    </row>
    <row r="34" spans="1:15">
      <c r="A34" s="22">
        <v>1932</v>
      </c>
      <c r="B34" s="23">
        <v>947</v>
      </c>
      <c r="C34" s="13" t="s">
        <v>84</v>
      </c>
      <c r="D34" s="15">
        <v>33</v>
      </c>
      <c r="K34" s="5">
        <v>1956</v>
      </c>
      <c r="L34" s="5" t="s">
        <v>199</v>
      </c>
      <c r="M34" s="5" t="s">
        <v>200</v>
      </c>
      <c r="N34" s="6" t="s">
        <v>97</v>
      </c>
      <c r="O34" s="7">
        <v>33</v>
      </c>
    </row>
    <row r="35" spans="1:15">
      <c r="A35" s="22">
        <v>1933</v>
      </c>
      <c r="B35" s="23">
        <v>976</v>
      </c>
      <c r="C35" s="13" t="s">
        <v>93</v>
      </c>
      <c r="D35" s="15">
        <v>34</v>
      </c>
      <c r="K35" s="5">
        <v>1957</v>
      </c>
      <c r="L35" s="5" t="s">
        <v>201</v>
      </c>
      <c r="M35" s="5" t="s">
        <v>202</v>
      </c>
      <c r="N35" s="6" t="s">
        <v>106</v>
      </c>
      <c r="O35" s="7">
        <v>34</v>
      </c>
    </row>
    <row r="36" spans="1:15">
      <c r="A36" s="22">
        <v>1934</v>
      </c>
      <c r="B36" s="23">
        <v>1006</v>
      </c>
      <c r="C36" s="13" t="s">
        <v>110</v>
      </c>
      <c r="D36" s="15">
        <v>35</v>
      </c>
      <c r="K36" s="5">
        <v>1958</v>
      </c>
      <c r="L36" s="5" t="s">
        <v>203</v>
      </c>
      <c r="M36" s="5" t="s">
        <v>204</v>
      </c>
      <c r="N36" s="6" t="s">
        <v>115</v>
      </c>
      <c r="O36" s="7">
        <v>35</v>
      </c>
    </row>
    <row r="37" spans="1:15">
      <c r="A37" s="22">
        <v>1935</v>
      </c>
      <c r="B37" s="23">
        <v>1035</v>
      </c>
      <c r="C37" s="13" t="s">
        <v>119</v>
      </c>
      <c r="D37" s="15">
        <v>36</v>
      </c>
      <c r="K37" s="5">
        <v>1959</v>
      </c>
      <c r="L37" s="5" t="s">
        <v>205</v>
      </c>
      <c r="M37" s="5" t="s">
        <v>206</v>
      </c>
      <c r="N37" s="6" t="s">
        <v>123</v>
      </c>
      <c r="O37" s="7">
        <v>36</v>
      </c>
    </row>
    <row r="38" spans="1:15">
      <c r="A38" s="22">
        <v>1936</v>
      </c>
      <c r="B38" s="23">
        <v>1065</v>
      </c>
      <c r="C38" s="13" t="s">
        <v>125</v>
      </c>
      <c r="D38" s="15">
        <v>37</v>
      </c>
      <c r="K38" s="5">
        <v>1960</v>
      </c>
      <c r="L38" s="5" t="s">
        <v>207</v>
      </c>
      <c r="M38" s="5" t="s">
        <v>208</v>
      </c>
      <c r="N38" s="6" t="s">
        <v>21</v>
      </c>
      <c r="O38" s="7">
        <v>37</v>
      </c>
    </row>
    <row r="39" spans="1:15">
      <c r="A39" s="22">
        <v>1937</v>
      </c>
      <c r="B39" s="23">
        <v>1095</v>
      </c>
      <c r="C39" s="13" t="s">
        <v>14</v>
      </c>
      <c r="D39" s="15">
        <v>38</v>
      </c>
      <c r="K39" s="5">
        <v>1961</v>
      </c>
      <c r="L39" s="5" t="s">
        <v>209</v>
      </c>
      <c r="M39" s="5" t="s">
        <v>210</v>
      </c>
      <c r="N39" s="6" t="s">
        <v>32</v>
      </c>
      <c r="O39" s="7">
        <v>38</v>
      </c>
    </row>
    <row r="40" spans="1:15">
      <c r="A40" s="22">
        <v>1938</v>
      </c>
      <c r="B40" s="23">
        <v>1125</v>
      </c>
      <c r="C40" s="13" t="s">
        <v>27</v>
      </c>
      <c r="D40" s="15">
        <v>39</v>
      </c>
      <c r="K40" s="5">
        <v>1962</v>
      </c>
      <c r="L40" s="5" t="s">
        <v>211</v>
      </c>
      <c r="M40" s="5" t="s">
        <v>212</v>
      </c>
      <c r="N40" s="6" t="s">
        <v>42</v>
      </c>
      <c r="O40" s="7">
        <v>39</v>
      </c>
    </row>
    <row r="41" spans="1:15">
      <c r="A41" s="22">
        <v>1939</v>
      </c>
      <c r="B41" s="23">
        <v>1154</v>
      </c>
      <c r="C41" s="13" t="s">
        <v>38</v>
      </c>
      <c r="D41" s="15">
        <v>40</v>
      </c>
      <c r="K41" s="5">
        <v>1963</v>
      </c>
      <c r="L41" s="5" t="s">
        <v>213</v>
      </c>
      <c r="M41" s="5" t="s">
        <v>214</v>
      </c>
      <c r="N41" s="6" t="s">
        <v>52</v>
      </c>
      <c r="O41" s="7">
        <v>40</v>
      </c>
    </row>
    <row r="42" spans="1:15">
      <c r="A42" s="22">
        <v>1940</v>
      </c>
      <c r="B42" s="23">
        <v>1184</v>
      </c>
      <c r="C42" s="13" t="s">
        <v>47</v>
      </c>
      <c r="D42" s="15">
        <v>41</v>
      </c>
      <c r="K42" s="5">
        <v>1964</v>
      </c>
      <c r="L42" s="5" t="s">
        <v>215</v>
      </c>
      <c r="M42" s="5" t="s">
        <v>216</v>
      </c>
      <c r="N42" s="6" t="s">
        <v>61</v>
      </c>
      <c r="O42" s="7">
        <v>41</v>
      </c>
    </row>
    <row r="43" spans="1:15">
      <c r="A43" s="22">
        <v>1941</v>
      </c>
      <c r="B43" s="23">
        <v>1213</v>
      </c>
      <c r="C43" s="13" t="s">
        <v>57</v>
      </c>
      <c r="D43" s="15">
        <v>42</v>
      </c>
      <c r="K43" s="5">
        <v>1965</v>
      </c>
      <c r="L43" s="5" t="s">
        <v>217</v>
      </c>
      <c r="M43" s="5" t="s">
        <v>218</v>
      </c>
      <c r="N43" s="6" t="s">
        <v>70</v>
      </c>
      <c r="O43" s="7">
        <v>42</v>
      </c>
    </row>
    <row r="44" spans="1:15">
      <c r="A44" s="22">
        <v>1942</v>
      </c>
      <c r="B44" s="23">
        <v>1243</v>
      </c>
      <c r="C44" s="13" t="s">
        <v>66</v>
      </c>
      <c r="D44" s="15">
        <v>43</v>
      </c>
      <c r="K44" s="5">
        <v>1966</v>
      </c>
      <c r="L44" s="5" t="s">
        <v>219</v>
      </c>
      <c r="M44" s="5" t="s">
        <v>220</v>
      </c>
      <c r="N44" s="6" t="s">
        <v>79</v>
      </c>
      <c r="O44" s="7">
        <v>43</v>
      </c>
    </row>
    <row r="45" spans="1:15">
      <c r="A45" s="22">
        <v>1943</v>
      </c>
      <c r="B45" s="23">
        <v>1272</v>
      </c>
      <c r="C45" s="13" t="s">
        <v>221</v>
      </c>
      <c r="D45" s="15">
        <v>44</v>
      </c>
      <c r="K45" s="5">
        <v>1967</v>
      </c>
      <c r="L45" s="5" t="s">
        <v>222</v>
      </c>
      <c r="M45" s="5" t="s">
        <v>223</v>
      </c>
      <c r="N45" s="6" t="s">
        <v>88</v>
      </c>
      <c r="O45" s="7">
        <v>44</v>
      </c>
    </row>
    <row r="46" spans="1:15">
      <c r="A46" s="22">
        <v>1944</v>
      </c>
      <c r="B46" s="23">
        <v>1301</v>
      </c>
      <c r="C46" s="13" t="s">
        <v>75</v>
      </c>
      <c r="D46" s="15">
        <v>45</v>
      </c>
      <c r="K46" s="5">
        <v>1968</v>
      </c>
      <c r="L46" s="5" t="s">
        <v>224</v>
      </c>
      <c r="M46" s="5" t="s">
        <v>225</v>
      </c>
      <c r="N46" s="6" t="s">
        <v>97</v>
      </c>
      <c r="O46" s="7">
        <v>45</v>
      </c>
    </row>
    <row r="47" spans="1:15">
      <c r="A47" s="22">
        <v>1945</v>
      </c>
      <c r="B47" s="23">
        <v>1331</v>
      </c>
      <c r="C47" s="13" t="s">
        <v>84</v>
      </c>
      <c r="D47" s="15">
        <v>46</v>
      </c>
      <c r="K47" s="5">
        <v>1969</v>
      </c>
      <c r="L47" s="5" t="s">
        <v>226</v>
      </c>
      <c r="M47" s="5" t="s">
        <v>227</v>
      </c>
      <c r="N47" s="6" t="s">
        <v>106</v>
      </c>
      <c r="O47" s="7">
        <v>46</v>
      </c>
    </row>
    <row r="48" spans="1:15">
      <c r="A48" s="22">
        <v>1946</v>
      </c>
      <c r="B48" s="23">
        <v>1360</v>
      </c>
      <c r="C48" s="13" t="s">
        <v>93</v>
      </c>
      <c r="D48" s="15">
        <v>47</v>
      </c>
      <c r="K48" s="5">
        <v>1970</v>
      </c>
      <c r="L48" s="5" t="s">
        <v>228</v>
      </c>
      <c r="M48" s="5" t="s">
        <v>229</v>
      </c>
      <c r="N48" s="6" t="s">
        <v>115</v>
      </c>
      <c r="O48" s="7">
        <v>47</v>
      </c>
    </row>
    <row r="49" spans="1:15">
      <c r="A49" s="22">
        <v>1947</v>
      </c>
      <c r="B49" s="23">
        <v>1389</v>
      </c>
      <c r="C49" s="13" t="s">
        <v>110</v>
      </c>
      <c r="D49" s="15">
        <v>48</v>
      </c>
      <c r="K49" s="5">
        <v>1971</v>
      </c>
      <c r="L49" s="5" t="s">
        <v>230</v>
      </c>
      <c r="M49" s="5" t="s">
        <v>231</v>
      </c>
      <c r="N49" s="6" t="s">
        <v>123</v>
      </c>
      <c r="O49" s="7">
        <v>48</v>
      </c>
    </row>
    <row r="50" spans="1:15">
      <c r="A50" s="22">
        <v>1948</v>
      </c>
      <c r="B50" s="23">
        <v>1419</v>
      </c>
      <c r="C50" s="13" t="s">
        <v>119</v>
      </c>
      <c r="D50" s="15">
        <v>49</v>
      </c>
      <c r="K50" s="5">
        <v>1972</v>
      </c>
      <c r="L50" s="5" t="s">
        <v>232</v>
      </c>
      <c r="M50" s="5" t="s">
        <v>233</v>
      </c>
      <c r="N50" s="6" t="s">
        <v>21</v>
      </c>
      <c r="O50" s="7">
        <v>49</v>
      </c>
    </row>
    <row r="51" spans="1:15">
      <c r="A51" s="22">
        <v>1949</v>
      </c>
      <c r="B51" s="23">
        <v>1449</v>
      </c>
      <c r="C51" s="13" t="s">
        <v>125</v>
      </c>
      <c r="D51" s="15">
        <v>50</v>
      </c>
      <c r="K51" s="5">
        <v>1973</v>
      </c>
      <c r="L51" s="5" t="s">
        <v>234</v>
      </c>
      <c r="M51" s="5" t="s">
        <v>235</v>
      </c>
      <c r="N51" s="6" t="s">
        <v>32</v>
      </c>
      <c r="O51" s="7">
        <v>50</v>
      </c>
    </row>
    <row r="52" spans="1:15">
      <c r="A52" s="22">
        <v>1950</v>
      </c>
      <c r="B52" s="23">
        <v>1478</v>
      </c>
      <c r="C52" s="13" t="s">
        <v>14</v>
      </c>
      <c r="D52" s="15">
        <v>51</v>
      </c>
      <c r="K52" s="5">
        <v>1974</v>
      </c>
      <c r="L52" s="5" t="s">
        <v>236</v>
      </c>
      <c r="M52" s="5" t="s">
        <v>237</v>
      </c>
      <c r="N52" s="6" t="s">
        <v>42</v>
      </c>
      <c r="O52" s="7">
        <v>51</v>
      </c>
    </row>
    <row r="53" spans="1:15">
      <c r="A53" s="22">
        <v>1951</v>
      </c>
      <c r="B53" s="23">
        <v>1508</v>
      </c>
      <c r="C53" s="13" t="s">
        <v>27</v>
      </c>
      <c r="D53" s="15">
        <v>52</v>
      </c>
      <c r="K53" s="5">
        <v>1975</v>
      </c>
      <c r="L53" s="5" t="s">
        <v>238</v>
      </c>
      <c r="M53" s="5" t="s">
        <v>239</v>
      </c>
      <c r="N53" s="6" t="s">
        <v>52</v>
      </c>
      <c r="O53" s="7">
        <v>52</v>
      </c>
    </row>
    <row r="54" spans="1:15">
      <c r="A54" s="22">
        <v>1952</v>
      </c>
      <c r="B54" s="23">
        <v>1538</v>
      </c>
      <c r="C54" s="13" t="s">
        <v>38</v>
      </c>
      <c r="D54" s="15">
        <v>53</v>
      </c>
      <c r="K54" s="5">
        <v>1976</v>
      </c>
      <c r="L54" s="5" t="s">
        <v>240</v>
      </c>
      <c r="M54" s="5" t="s">
        <v>241</v>
      </c>
      <c r="N54" s="6" t="s">
        <v>61</v>
      </c>
      <c r="O54" s="7">
        <v>53</v>
      </c>
    </row>
    <row r="55" spans="1:15">
      <c r="A55" s="22">
        <v>1953</v>
      </c>
      <c r="B55" s="23">
        <v>1568</v>
      </c>
      <c r="C55" s="13" t="s">
        <v>47</v>
      </c>
      <c r="D55" s="15">
        <v>54</v>
      </c>
      <c r="K55" s="5">
        <v>1977</v>
      </c>
      <c r="L55" s="5" t="s">
        <v>242</v>
      </c>
      <c r="M55" s="5" t="s">
        <v>243</v>
      </c>
      <c r="N55" s="6" t="s">
        <v>70</v>
      </c>
      <c r="O55" s="7">
        <v>54</v>
      </c>
    </row>
    <row r="56" spans="1:15">
      <c r="A56" s="22">
        <v>1954</v>
      </c>
      <c r="B56" s="23">
        <v>1597</v>
      </c>
      <c r="C56" s="13" t="s">
        <v>57</v>
      </c>
      <c r="D56" s="15">
        <v>55</v>
      </c>
      <c r="K56" s="5">
        <v>1978</v>
      </c>
      <c r="L56" s="5" t="s">
        <v>244</v>
      </c>
      <c r="M56" s="5" t="s">
        <v>245</v>
      </c>
      <c r="N56" s="6" t="s">
        <v>79</v>
      </c>
      <c r="O56" s="7">
        <v>55</v>
      </c>
    </row>
    <row r="57" spans="1:15">
      <c r="A57" s="22">
        <v>1955</v>
      </c>
      <c r="B57" s="23">
        <v>1627</v>
      </c>
      <c r="C57" s="13" t="s">
        <v>66</v>
      </c>
      <c r="D57" s="15">
        <v>56</v>
      </c>
      <c r="K57" s="5">
        <v>1979</v>
      </c>
      <c r="L57" s="5" t="s">
        <v>246</v>
      </c>
      <c r="M57" s="5" t="s">
        <v>247</v>
      </c>
      <c r="N57" s="6" t="s">
        <v>88</v>
      </c>
      <c r="O57" s="7">
        <v>56</v>
      </c>
    </row>
    <row r="58" spans="1:15">
      <c r="A58" s="22">
        <v>1956</v>
      </c>
      <c r="B58" s="23">
        <v>1656</v>
      </c>
      <c r="C58" s="13" t="s">
        <v>75</v>
      </c>
      <c r="D58" s="15">
        <v>57</v>
      </c>
      <c r="K58" s="5">
        <v>1980</v>
      </c>
      <c r="L58" s="5" t="s">
        <v>248</v>
      </c>
      <c r="M58" s="5" t="s">
        <v>249</v>
      </c>
      <c r="N58" s="6" t="s">
        <v>97</v>
      </c>
      <c r="O58" s="7">
        <v>57</v>
      </c>
    </row>
    <row r="59" spans="1:15">
      <c r="A59" s="22">
        <v>1957</v>
      </c>
      <c r="B59" s="23">
        <v>1685</v>
      </c>
      <c r="C59" s="13" t="s">
        <v>84</v>
      </c>
      <c r="D59" s="15">
        <v>58</v>
      </c>
      <c r="K59" s="5">
        <v>1981</v>
      </c>
      <c r="L59" s="5" t="s">
        <v>250</v>
      </c>
      <c r="M59" s="5" t="s">
        <v>251</v>
      </c>
      <c r="N59" s="6" t="s">
        <v>106</v>
      </c>
      <c r="O59" s="7">
        <v>58</v>
      </c>
    </row>
    <row r="60" spans="1:15">
      <c r="A60" s="22">
        <v>1958</v>
      </c>
      <c r="B60" s="23">
        <v>1715</v>
      </c>
      <c r="C60" s="13" t="s">
        <v>93</v>
      </c>
      <c r="D60" s="15">
        <v>59</v>
      </c>
      <c r="K60" s="5">
        <v>1982</v>
      </c>
      <c r="L60" s="5" t="s">
        <v>252</v>
      </c>
      <c r="M60" s="5" t="s">
        <v>253</v>
      </c>
      <c r="N60" s="6" t="s">
        <v>115</v>
      </c>
      <c r="O60" s="7">
        <v>59</v>
      </c>
    </row>
    <row r="61" spans="1:15">
      <c r="A61" s="22">
        <v>1959</v>
      </c>
      <c r="B61" s="23">
        <v>1744</v>
      </c>
      <c r="C61" s="13" t="s">
        <v>110</v>
      </c>
      <c r="D61" s="15">
        <v>60</v>
      </c>
      <c r="K61" s="5">
        <v>1983</v>
      </c>
      <c r="L61" s="5" t="s">
        <v>254</v>
      </c>
      <c r="M61" s="5" t="s">
        <v>255</v>
      </c>
      <c r="N61" s="6" t="s">
        <v>123</v>
      </c>
      <c r="O61" s="7">
        <v>60</v>
      </c>
    </row>
    <row r="62" spans="1:15">
      <c r="A62" s="22">
        <v>1960</v>
      </c>
      <c r="B62" s="23">
        <v>1773</v>
      </c>
      <c r="C62" s="13" t="s">
        <v>119</v>
      </c>
      <c r="D62" s="15"/>
      <c r="K62" s="5">
        <v>1984</v>
      </c>
      <c r="L62" s="5" t="s">
        <v>19</v>
      </c>
      <c r="M62" s="10" t="s">
        <v>20</v>
      </c>
      <c r="N62" s="6" t="s">
        <v>21</v>
      </c>
      <c r="O62" s="7">
        <v>1</v>
      </c>
    </row>
    <row r="63" spans="1:15">
      <c r="A63" s="22">
        <v>1961</v>
      </c>
      <c r="B63" s="23">
        <v>1803</v>
      </c>
      <c r="C63" s="13" t="s">
        <v>125</v>
      </c>
      <c r="D63" s="15"/>
      <c r="K63" s="5">
        <v>1985</v>
      </c>
      <c r="L63" s="5" t="s">
        <v>30</v>
      </c>
      <c r="M63" s="5" t="s">
        <v>31</v>
      </c>
      <c r="N63" s="6" t="s">
        <v>32</v>
      </c>
      <c r="O63" s="7">
        <v>2</v>
      </c>
    </row>
    <row r="64" spans="1:15">
      <c r="A64" s="22">
        <v>1962</v>
      </c>
      <c r="B64" s="23">
        <v>1833</v>
      </c>
      <c r="C64" s="13" t="s">
        <v>14</v>
      </c>
      <c r="D64" s="15"/>
      <c r="K64" s="5">
        <v>1986</v>
      </c>
      <c r="L64" s="5" t="s">
        <v>40</v>
      </c>
      <c r="M64" s="5" t="s">
        <v>41</v>
      </c>
      <c r="N64" s="6" t="s">
        <v>42</v>
      </c>
      <c r="O64" s="7">
        <v>3</v>
      </c>
    </row>
    <row r="65" spans="1:15">
      <c r="A65" s="22">
        <v>1963</v>
      </c>
      <c r="B65" s="23">
        <v>1862</v>
      </c>
      <c r="C65" s="13" t="s">
        <v>27</v>
      </c>
      <c r="D65" s="15"/>
      <c r="K65" s="5">
        <v>1987</v>
      </c>
      <c r="L65" s="5" t="s">
        <v>50</v>
      </c>
      <c r="M65" s="5" t="s">
        <v>51</v>
      </c>
      <c r="N65" s="6" t="s">
        <v>52</v>
      </c>
      <c r="O65" s="7">
        <v>4</v>
      </c>
    </row>
    <row r="66" spans="1:15">
      <c r="A66" s="22">
        <v>1964</v>
      </c>
      <c r="B66" s="23">
        <v>1892</v>
      </c>
      <c r="C66" s="13" t="s">
        <v>38</v>
      </c>
      <c r="D66" s="15"/>
      <c r="K66" s="5">
        <v>1988</v>
      </c>
      <c r="L66" s="5" t="s">
        <v>59</v>
      </c>
      <c r="M66" s="5" t="s">
        <v>60</v>
      </c>
      <c r="N66" s="6" t="s">
        <v>61</v>
      </c>
      <c r="O66" s="7">
        <v>5</v>
      </c>
    </row>
    <row r="67" spans="1:15">
      <c r="A67" s="22">
        <v>1965</v>
      </c>
      <c r="B67" s="23">
        <v>1922</v>
      </c>
      <c r="C67" s="13" t="s">
        <v>47</v>
      </c>
      <c r="D67" s="15"/>
      <c r="K67" s="5">
        <v>1989</v>
      </c>
      <c r="L67" s="5" t="s">
        <v>68</v>
      </c>
      <c r="M67" s="5" t="s">
        <v>69</v>
      </c>
      <c r="N67" s="6" t="s">
        <v>70</v>
      </c>
      <c r="O67" s="7">
        <v>6</v>
      </c>
    </row>
    <row r="68" spans="1:15">
      <c r="A68" s="22">
        <v>1966</v>
      </c>
      <c r="B68" s="23">
        <v>1951</v>
      </c>
      <c r="C68" s="13" t="s">
        <v>57</v>
      </c>
      <c r="D68" s="15"/>
      <c r="K68" s="5">
        <v>1990</v>
      </c>
      <c r="L68" s="5" t="s">
        <v>77</v>
      </c>
      <c r="M68" s="5" t="s">
        <v>78</v>
      </c>
      <c r="N68" s="6" t="s">
        <v>79</v>
      </c>
      <c r="O68" s="7">
        <v>7</v>
      </c>
    </row>
    <row r="69" spans="1:15">
      <c r="A69" s="22">
        <v>1967</v>
      </c>
      <c r="B69" s="23">
        <v>1981</v>
      </c>
      <c r="C69" s="13" t="s">
        <v>66</v>
      </c>
      <c r="D69" s="15"/>
      <c r="K69" s="5">
        <v>1991</v>
      </c>
      <c r="L69" s="5" t="s">
        <v>86</v>
      </c>
      <c r="M69" s="5" t="s">
        <v>87</v>
      </c>
      <c r="N69" s="6" t="s">
        <v>88</v>
      </c>
      <c r="O69" s="7">
        <v>8</v>
      </c>
    </row>
    <row r="70" spans="1:15">
      <c r="A70" s="22">
        <v>1968</v>
      </c>
      <c r="B70" s="23">
        <v>2011</v>
      </c>
      <c r="C70" s="13" t="s">
        <v>75</v>
      </c>
      <c r="D70" s="15"/>
      <c r="K70" s="5">
        <v>1992</v>
      </c>
      <c r="L70" s="5" t="s">
        <v>95</v>
      </c>
      <c r="M70" s="5" t="s">
        <v>96</v>
      </c>
      <c r="N70" s="6" t="s">
        <v>97</v>
      </c>
      <c r="O70" s="7">
        <v>9</v>
      </c>
    </row>
    <row r="71" spans="1:15">
      <c r="A71" s="22">
        <v>1969</v>
      </c>
      <c r="B71" s="23">
        <v>2040</v>
      </c>
      <c r="C71" s="13" t="s">
        <v>84</v>
      </c>
      <c r="D71" s="15"/>
      <c r="K71" s="5">
        <v>1993</v>
      </c>
      <c r="L71" s="5" t="s">
        <v>104</v>
      </c>
      <c r="M71" s="5" t="s">
        <v>105</v>
      </c>
      <c r="N71" s="6" t="s">
        <v>106</v>
      </c>
      <c r="O71" s="7">
        <v>10</v>
      </c>
    </row>
    <row r="72" spans="1:15">
      <c r="A72" s="22">
        <v>1970</v>
      </c>
      <c r="B72" s="23">
        <v>2069</v>
      </c>
      <c r="C72" s="13" t="s">
        <v>93</v>
      </c>
      <c r="D72" s="15"/>
      <c r="K72" s="5">
        <v>1994</v>
      </c>
      <c r="L72" s="5" t="s">
        <v>113</v>
      </c>
      <c r="M72" s="5" t="s">
        <v>114</v>
      </c>
      <c r="N72" s="6" t="s">
        <v>115</v>
      </c>
      <c r="O72" s="7">
        <v>11</v>
      </c>
    </row>
    <row r="73" spans="1:15">
      <c r="A73" s="22">
        <v>1971</v>
      </c>
      <c r="B73" s="23">
        <v>2099</v>
      </c>
      <c r="C73" s="13" t="s">
        <v>110</v>
      </c>
      <c r="D73" s="15"/>
      <c r="K73" s="5">
        <v>1995</v>
      </c>
      <c r="L73" s="5" t="s">
        <v>121</v>
      </c>
      <c r="M73" s="5" t="s">
        <v>122</v>
      </c>
      <c r="N73" s="6" t="s">
        <v>123</v>
      </c>
      <c r="O73" s="7">
        <v>12</v>
      </c>
    </row>
    <row r="74" spans="1:15">
      <c r="A74" s="22">
        <v>1972</v>
      </c>
      <c r="B74" s="23">
        <v>2128</v>
      </c>
      <c r="C74" s="13" t="s">
        <v>119</v>
      </c>
      <c r="D74" s="15"/>
      <c r="K74" s="5">
        <v>1996</v>
      </c>
      <c r="L74" s="5" t="s">
        <v>127</v>
      </c>
      <c r="M74" s="5" t="s">
        <v>128</v>
      </c>
      <c r="N74" s="6" t="s">
        <v>21</v>
      </c>
      <c r="O74" s="7">
        <v>13</v>
      </c>
    </row>
    <row r="75" spans="1:15">
      <c r="A75" s="22">
        <v>1973</v>
      </c>
      <c r="B75" s="23">
        <v>2158</v>
      </c>
      <c r="C75" s="13" t="s">
        <v>125</v>
      </c>
      <c r="D75" s="15"/>
      <c r="K75" s="5">
        <v>1997</v>
      </c>
      <c r="L75" s="5" t="s">
        <v>131</v>
      </c>
      <c r="M75" s="5" t="s">
        <v>132</v>
      </c>
      <c r="N75" s="6" t="s">
        <v>32</v>
      </c>
      <c r="O75" s="7">
        <v>14</v>
      </c>
    </row>
    <row r="76" spans="1:15">
      <c r="A76" s="22">
        <v>1974</v>
      </c>
      <c r="B76" s="23">
        <v>2187</v>
      </c>
      <c r="C76" s="13" t="s">
        <v>14</v>
      </c>
      <c r="D76" s="15"/>
      <c r="K76" s="5">
        <v>1998</v>
      </c>
      <c r="L76" s="5" t="s">
        <v>135</v>
      </c>
      <c r="M76" s="5" t="s">
        <v>136</v>
      </c>
      <c r="N76" s="6" t="s">
        <v>42</v>
      </c>
      <c r="O76" s="7">
        <v>15</v>
      </c>
    </row>
    <row r="77" spans="1:15">
      <c r="A77" s="22">
        <v>1975</v>
      </c>
      <c r="B77" s="23">
        <v>2217</v>
      </c>
      <c r="C77" s="13" t="s">
        <v>27</v>
      </c>
      <c r="D77" s="15"/>
      <c r="K77" s="5">
        <v>1999</v>
      </c>
      <c r="L77" s="5" t="s">
        <v>139</v>
      </c>
      <c r="M77" s="5" t="s">
        <v>140</v>
      </c>
      <c r="N77" s="6" t="s">
        <v>52</v>
      </c>
      <c r="O77" s="7">
        <v>16</v>
      </c>
    </row>
    <row r="78" spans="1:15">
      <c r="A78" s="22">
        <v>1976</v>
      </c>
      <c r="B78" s="23">
        <v>2246</v>
      </c>
      <c r="C78" s="13" t="s">
        <v>38</v>
      </c>
      <c r="D78" s="15"/>
      <c r="K78" s="5">
        <v>2000</v>
      </c>
      <c r="L78" s="5" t="s">
        <v>143</v>
      </c>
      <c r="M78" s="5" t="s">
        <v>144</v>
      </c>
      <c r="N78" s="6" t="s">
        <v>61</v>
      </c>
      <c r="O78" s="7">
        <v>17</v>
      </c>
    </row>
    <row r="79" spans="1:15">
      <c r="A79" s="22">
        <v>1977</v>
      </c>
      <c r="B79" s="23">
        <v>2276</v>
      </c>
      <c r="C79" s="13" t="s">
        <v>47</v>
      </c>
      <c r="D79" s="15"/>
      <c r="K79" s="5">
        <v>2001</v>
      </c>
      <c r="L79" s="5" t="s">
        <v>147</v>
      </c>
      <c r="M79" s="5" t="s">
        <v>148</v>
      </c>
      <c r="N79" s="6" t="s">
        <v>70</v>
      </c>
      <c r="O79" s="7">
        <v>18</v>
      </c>
    </row>
    <row r="80" spans="1:15">
      <c r="A80" s="22">
        <v>1978</v>
      </c>
      <c r="B80" s="23">
        <v>2306</v>
      </c>
      <c r="C80" s="13" t="s">
        <v>57</v>
      </c>
      <c r="D80" s="15"/>
      <c r="K80" s="5">
        <v>2002</v>
      </c>
      <c r="L80" s="5" t="s">
        <v>151</v>
      </c>
      <c r="M80" s="5" t="s">
        <v>152</v>
      </c>
      <c r="N80" s="6" t="s">
        <v>79</v>
      </c>
      <c r="O80" s="7">
        <v>19</v>
      </c>
    </row>
    <row r="81" spans="1:15">
      <c r="A81" s="22">
        <v>1979</v>
      </c>
      <c r="B81" s="23">
        <v>2335</v>
      </c>
      <c r="C81" s="13" t="s">
        <v>256</v>
      </c>
      <c r="D81" s="15"/>
      <c r="K81" s="5">
        <v>2003</v>
      </c>
      <c r="L81" s="5" t="s">
        <v>155</v>
      </c>
      <c r="M81" s="5" t="s">
        <v>156</v>
      </c>
      <c r="N81" s="6" t="s">
        <v>88</v>
      </c>
      <c r="O81" s="7">
        <v>20</v>
      </c>
    </row>
    <row r="82" spans="1:15">
      <c r="A82" s="22">
        <v>1980</v>
      </c>
      <c r="B82" s="23">
        <v>2365</v>
      </c>
      <c r="C82" s="13" t="s">
        <v>66</v>
      </c>
      <c r="D82" s="15"/>
      <c r="K82" s="5">
        <v>2004</v>
      </c>
      <c r="L82" s="5" t="s">
        <v>159</v>
      </c>
      <c r="M82" s="5" t="s">
        <v>160</v>
      </c>
      <c r="N82" s="6" t="s">
        <v>97</v>
      </c>
      <c r="O82" s="7">
        <v>21</v>
      </c>
    </row>
    <row r="83" spans="1:15">
      <c r="A83" s="22">
        <v>1981</v>
      </c>
      <c r="B83" s="23">
        <v>2394</v>
      </c>
      <c r="C83" s="13" t="s">
        <v>75</v>
      </c>
      <c r="D83" s="15"/>
      <c r="K83" s="5">
        <v>2005</v>
      </c>
      <c r="L83" s="5" t="s">
        <v>163</v>
      </c>
      <c r="M83" s="5" t="s">
        <v>164</v>
      </c>
      <c r="N83" s="6" t="s">
        <v>106</v>
      </c>
      <c r="O83" s="7">
        <v>22</v>
      </c>
    </row>
    <row r="84" spans="1:15">
      <c r="A84" s="22">
        <v>1982</v>
      </c>
      <c r="B84" s="23">
        <v>2424</v>
      </c>
      <c r="C84" s="13" t="s">
        <v>84</v>
      </c>
      <c r="D84" s="15"/>
      <c r="K84" s="5">
        <v>2006</v>
      </c>
      <c r="L84" s="5" t="s">
        <v>167</v>
      </c>
      <c r="M84" s="5" t="s">
        <v>168</v>
      </c>
      <c r="N84" s="6" t="s">
        <v>115</v>
      </c>
      <c r="O84" s="7">
        <v>23</v>
      </c>
    </row>
    <row r="85" spans="1:15">
      <c r="A85" s="22">
        <v>1983</v>
      </c>
      <c r="B85" s="23">
        <v>2453</v>
      </c>
      <c r="C85" s="13" t="s">
        <v>93</v>
      </c>
      <c r="D85" s="15"/>
      <c r="K85" s="5">
        <v>2007</v>
      </c>
      <c r="L85" s="5" t="s">
        <v>171</v>
      </c>
      <c r="M85" s="5" t="s">
        <v>172</v>
      </c>
      <c r="N85" s="6" t="s">
        <v>123</v>
      </c>
      <c r="O85" s="7">
        <v>24</v>
      </c>
    </row>
    <row r="86" spans="1:15">
      <c r="A86" s="22">
        <v>1984</v>
      </c>
      <c r="B86" s="23">
        <v>2483</v>
      </c>
      <c r="C86" s="13" t="s">
        <v>110</v>
      </c>
      <c r="D86" s="15"/>
      <c r="K86" s="5">
        <v>2008</v>
      </c>
      <c r="L86" s="5" t="s">
        <v>175</v>
      </c>
      <c r="M86" s="5" t="s">
        <v>176</v>
      </c>
      <c r="N86" s="6" t="s">
        <v>21</v>
      </c>
      <c r="O86" s="7">
        <v>25</v>
      </c>
    </row>
    <row r="87" spans="1:15">
      <c r="A87" s="22">
        <v>1985</v>
      </c>
      <c r="B87" s="23">
        <v>2512</v>
      </c>
      <c r="C87" s="13" t="s">
        <v>119</v>
      </c>
      <c r="D87" s="15"/>
      <c r="K87" s="5">
        <v>2009</v>
      </c>
      <c r="L87" s="5" t="s">
        <v>179</v>
      </c>
      <c r="M87" s="5" t="s">
        <v>180</v>
      </c>
      <c r="N87" s="6" t="s">
        <v>32</v>
      </c>
      <c r="O87" s="7">
        <v>26</v>
      </c>
    </row>
    <row r="88" spans="1:15">
      <c r="A88" s="22">
        <v>1986</v>
      </c>
      <c r="B88" s="23">
        <v>2542</v>
      </c>
      <c r="C88" s="13" t="s">
        <v>125</v>
      </c>
      <c r="D88" s="15"/>
      <c r="K88" s="5">
        <v>2010</v>
      </c>
      <c r="L88" s="5" t="s">
        <v>182</v>
      </c>
      <c r="M88" s="5" t="s">
        <v>183</v>
      </c>
      <c r="N88" s="6" t="s">
        <v>42</v>
      </c>
      <c r="O88" s="7">
        <v>27</v>
      </c>
    </row>
    <row r="89" spans="1:15">
      <c r="A89" s="22">
        <v>1987</v>
      </c>
      <c r="B89" s="23">
        <v>2571</v>
      </c>
      <c r="C89" s="13" t="s">
        <v>14</v>
      </c>
      <c r="D89" s="15"/>
      <c r="K89" s="5">
        <v>2011</v>
      </c>
      <c r="L89" s="5" t="s">
        <v>185</v>
      </c>
      <c r="M89" s="5" t="s">
        <v>186</v>
      </c>
      <c r="N89" s="6" t="s">
        <v>52</v>
      </c>
      <c r="O89" s="7">
        <v>28</v>
      </c>
    </row>
    <row r="90" spans="1:15">
      <c r="A90" s="22">
        <v>1988</v>
      </c>
      <c r="B90" s="23">
        <v>2601</v>
      </c>
      <c r="C90" s="13" t="s">
        <v>27</v>
      </c>
      <c r="D90" s="15"/>
      <c r="K90" s="5">
        <v>2012</v>
      </c>
      <c r="L90" s="5" t="s">
        <v>188</v>
      </c>
      <c r="M90" s="5" t="s">
        <v>189</v>
      </c>
      <c r="N90" s="6" t="s">
        <v>61</v>
      </c>
      <c r="O90" s="7">
        <v>29</v>
      </c>
    </row>
    <row r="91" spans="1:15">
      <c r="A91" s="22">
        <v>1989</v>
      </c>
      <c r="B91" s="23">
        <v>2630</v>
      </c>
      <c r="C91" s="13" t="s">
        <v>38</v>
      </c>
      <c r="D91" s="15"/>
      <c r="K91" s="5">
        <v>2013</v>
      </c>
      <c r="L91" s="5" t="s">
        <v>191</v>
      </c>
      <c r="M91" s="5" t="s">
        <v>192</v>
      </c>
      <c r="N91" s="6" t="s">
        <v>70</v>
      </c>
      <c r="O91" s="7">
        <v>30</v>
      </c>
    </row>
    <row r="92" spans="1:15">
      <c r="A92" s="22">
        <v>1990</v>
      </c>
      <c r="B92" s="23">
        <v>2660</v>
      </c>
      <c r="C92" s="13" t="s">
        <v>47</v>
      </c>
      <c r="D92" s="15"/>
      <c r="K92" s="5">
        <v>2014</v>
      </c>
      <c r="L92" s="5" t="s">
        <v>194</v>
      </c>
      <c r="M92" s="5" t="s">
        <v>195</v>
      </c>
      <c r="N92" s="6" t="s">
        <v>79</v>
      </c>
      <c r="O92" s="7">
        <v>31</v>
      </c>
    </row>
    <row r="93" spans="1:15">
      <c r="A93" s="22">
        <v>1991</v>
      </c>
      <c r="B93" s="23">
        <v>2689</v>
      </c>
      <c r="C93" s="13" t="s">
        <v>57</v>
      </c>
      <c r="D93" s="15"/>
      <c r="K93" s="5">
        <v>2015</v>
      </c>
      <c r="L93" s="5" t="s">
        <v>197</v>
      </c>
      <c r="M93" s="5" t="s">
        <v>198</v>
      </c>
      <c r="N93" s="6" t="s">
        <v>88</v>
      </c>
      <c r="O93" s="7">
        <v>32</v>
      </c>
    </row>
    <row r="94" spans="1:15">
      <c r="A94" s="22">
        <v>1992</v>
      </c>
      <c r="B94" s="23">
        <v>2719</v>
      </c>
      <c r="C94" s="13" t="s">
        <v>66</v>
      </c>
      <c r="D94" s="15"/>
      <c r="K94" s="5">
        <v>2016</v>
      </c>
      <c r="L94" s="5" t="s">
        <v>199</v>
      </c>
      <c r="M94" s="5" t="s">
        <v>200</v>
      </c>
      <c r="N94" s="6" t="s">
        <v>97</v>
      </c>
      <c r="O94" s="7">
        <v>33</v>
      </c>
    </row>
    <row r="95" spans="1:15">
      <c r="A95" s="22">
        <v>1993</v>
      </c>
      <c r="B95" s="23">
        <v>2748</v>
      </c>
      <c r="C95" s="13" t="s">
        <v>75</v>
      </c>
      <c r="D95" s="15"/>
      <c r="K95" s="5">
        <v>2017</v>
      </c>
      <c r="L95" s="5" t="s">
        <v>201</v>
      </c>
      <c r="M95" s="5" t="s">
        <v>202</v>
      </c>
      <c r="N95" s="6" t="s">
        <v>106</v>
      </c>
      <c r="O95" s="7">
        <v>34</v>
      </c>
    </row>
    <row r="96" spans="1:15">
      <c r="A96" s="22">
        <v>1994</v>
      </c>
      <c r="B96" s="23">
        <v>2778</v>
      </c>
      <c r="C96" s="13" t="s">
        <v>84</v>
      </c>
      <c r="D96" s="15"/>
      <c r="K96" s="5">
        <v>2018</v>
      </c>
      <c r="L96" s="5" t="s">
        <v>203</v>
      </c>
      <c r="M96" s="5" t="s">
        <v>204</v>
      </c>
      <c r="N96" s="6" t="s">
        <v>115</v>
      </c>
      <c r="O96" s="7">
        <v>35</v>
      </c>
    </row>
    <row r="97" spans="1:15">
      <c r="A97" s="22">
        <v>1995</v>
      </c>
      <c r="B97" s="23">
        <v>2808</v>
      </c>
      <c r="C97" s="13" t="s">
        <v>93</v>
      </c>
      <c r="D97" s="15"/>
      <c r="K97" s="5">
        <v>2019</v>
      </c>
      <c r="L97" s="5" t="s">
        <v>205</v>
      </c>
      <c r="M97" s="5" t="s">
        <v>206</v>
      </c>
      <c r="N97" s="6" t="s">
        <v>123</v>
      </c>
      <c r="O97" s="7">
        <v>36</v>
      </c>
    </row>
    <row r="98" spans="1:15">
      <c r="A98" s="22">
        <v>1996</v>
      </c>
      <c r="B98" s="23">
        <v>2837</v>
      </c>
      <c r="C98" s="13" t="s">
        <v>110</v>
      </c>
      <c r="D98" s="15"/>
      <c r="K98" s="5">
        <v>2020</v>
      </c>
      <c r="L98" s="5" t="s">
        <v>207</v>
      </c>
      <c r="M98" s="5" t="s">
        <v>208</v>
      </c>
      <c r="N98" s="6" t="s">
        <v>21</v>
      </c>
      <c r="O98" s="7">
        <v>37</v>
      </c>
    </row>
    <row r="99" spans="1:15">
      <c r="A99" s="22">
        <v>1997</v>
      </c>
      <c r="B99" s="23">
        <v>2867</v>
      </c>
      <c r="C99" s="13" t="s">
        <v>119</v>
      </c>
      <c r="D99" s="15"/>
      <c r="K99" s="5">
        <v>2021</v>
      </c>
      <c r="L99" s="5" t="s">
        <v>209</v>
      </c>
      <c r="M99" s="5" t="s">
        <v>210</v>
      </c>
      <c r="N99" s="6" t="s">
        <v>32</v>
      </c>
      <c r="O99" s="7">
        <v>38</v>
      </c>
    </row>
    <row r="100" spans="1:15">
      <c r="A100" s="22">
        <v>1998</v>
      </c>
      <c r="B100" s="23">
        <v>2896</v>
      </c>
      <c r="C100" s="13" t="s">
        <v>125</v>
      </c>
      <c r="D100" s="15"/>
      <c r="K100" s="5">
        <v>2022</v>
      </c>
      <c r="L100" s="5" t="s">
        <v>211</v>
      </c>
      <c r="M100" s="5" t="s">
        <v>212</v>
      </c>
      <c r="N100" s="6" t="s">
        <v>42</v>
      </c>
      <c r="O100" s="7">
        <v>39</v>
      </c>
    </row>
    <row r="101" spans="1:15">
      <c r="A101" s="22">
        <v>1999</v>
      </c>
      <c r="B101" s="23">
        <v>2926</v>
      </c>
      <c r="C101" s="13" t="s">
        <v>14</v>
      </c>
      <c r="D101" s="15"/>
      <c r="K101" s="5">
        <v>2023</v>
      </c>
      <c r="L101" s="5" t="s">
        <v>213</v>
      </c>
      <c r="M101" s="5" t="s">
        <v>214</v>
      </c>
      <c r="N101" s="6" t="s">
        <v>52</v>
      </c>
      <c r="O101" s="7">
        <v>40</v>
      </c>
    </row>
    <row r="102" spans="1:15">
      <c r="A102" s="22">
        <v>2000</v>
      </c>
      <c r="B102" s="23">
        <v>2955</v>
      </c>
      <c r="C102" s="13" t="s">
        <v>27</v>
      </c>
      <c r="D102" s="15"/>
      <c r="K102" s="5">
        <v>2024</v>
      </c>
      <c r="L102" s="5" t="s">
        <v>215</v>
      </c>
      <c r="M102" s="5" t="s">
        <v>216</v>
      </c>
      <c r="N102" s="6" t="s">
        <v>61</v>
      </c>
      <c r="O102" s="7">
        <v>41</v>
      </c>
    </row>
    <row r="103" spans="1:15">
      <c r="A103" s="22">
        <v>2001</v>
      </c>
      <c r="B103" s="23">
        <v>2985</v>
      </c>
      <c r="C103" s="13" t="s">
        <v>38</v>
      </c>
      <c r="D103" s="15"/>
      <c r="K103" s="5">
        <v>2025</v>
      </c>
      <c r="L103" s="5" t="s">
        <v>217</v>
      </c>
      <c r="M103" s="5" t="s">
        <v>218</v>
      </c>
      <c r="N103" s="6" t="s">
        <v>70</v>
      </c>
      <c r="O103" s="7">
        <v>42</v>
      </c>
    </row>
    <row r="104" spans="1:15">
      <c r="A104" s="22">
        <v>2002</v>
      </c>
      <c r="B104" s="23">
        <v>3014</v>
      </c>
      <c r="C104" s="13" t="s">
        <v>47</v>
      </c>
      <c r="D104" s="15"/>
      <c r="K104" s="5">
        <v>2026</v>
      </c>
      <c r="L104" s="5" t="s">
        <v>219</v>
      </c>
      <c r="M104" s="5" t="s">
        <v>220</v>
      </c>
      <c r="N104" s="6" t="s">
        <v>79</v>
      </c>
      <c r="O104" s="7">
        <v>43</v>
      </c>
    </row>
    <row r="105" spans="1:15">
      <c r="A105" s="22">
        <v>2003</v>
      </c>
      <c r="B105" s="23">
        <v>3043</v>
      </c>
      <c r="C105" s="13" t="s">
        <v>57</v>
      </c>
      <c r="D105" s="15"/>
      <c r="K105" s="5">
        <v>2027</v>
      </c>
      <c r="L105" s="5" t="s">
        <v>222</v>
      </c>
      <c r="M105" s="5" t="s">
        <v>223</v>
      </c>
      <c r="N105" s="6" t="s">
        <v>88</v>
      </c>
      <c r="O105" s="7">
        <v>44</v>
      </c>
    </row>
    <row r="106" spans="1:15">
      <c r="A106" s="22">
        <v>2004</v>
      </c>
      <c r="B106" s="23">
        <v>3073</v>
      </c>
      <c r="C106" s="13" t="s">
        <v>66</v>
      </c>
      <c r="D106" s="15"/>
      <c r="K106" s="5">
        <v>2028</v>
      </c>
      <c r="L106" s="5" t="s">
        <v>224</v>
      </c>
      <c r="M106" s="5" t="s">
        <v>225</v>
      </c>
      <c r="N106" s="6" t="s">
        <v>97</v>
      </c>
      <c r="O106" s="7">
        <v>45</v>
      </c>
    </row>
    <row r="107" spans="1:15">
      <c r="A107" s="22">
        <v>2005</v>
      </c>
      <c r="B107" s="23">
        <v>3103</v>
      </c>
      <c r="C107" s="13" t="s">
        <v>75</v>
      </c>
      <c r="D107" s="15"/>
      <c r="K107" s="5">
        <v>2029</v>
      </c>
      <c r="L107" s="5" t="s">
        <v>226</v>
      </c>
      <c r="M107" s="5" t="s">
        <v>227</v>
      </c>
      <c r="N107" s="6" t="s">
        <v>106</v>
      </c>
      <c r="O107" s="7">
        <v>46</v>
      </c>
    </row>
    <row r="108" spans="1:15">
      <c r="A108" s="22">
        <v>2006</v>
      </c>
      <c r="B108" s="23">
        <v>3130</v>
      </c>
      <c r="C108" s="13" t="s">
        <v>84</v>
      </c>
      <c r="D108" s="15"/>
      <c r="K108" s="5">
        <v>2030</v>
      </c>
      <c r="L108" s="5" t="s">
        <v>228</v>
      </c>
      <c r="M108" s="5" t="s">
        <v>229</v>
      </c>
      <c r="N108" s="6" t="s">
        <v>115</v>
      </c>
      <c r="O108" s="7">
        <v>47</v>
      </c>
    </row>
    <row r="109" spans="1:15">
      <c r="A109" s="22">
        <v>2007</v>
      </c>
      <c r="B109" s="23">
        <v>3162</v>
      </c>
      <c r="C109" s="13" t="s">
        <v>93</v>
      </c>
      <c r="D109" s="15"/>
      <c r="K109" s="5">
        <v>2031</v>
      </c>
      <c r="L109" s="5" t="s">
        <v>230</v>
      </c>
      <c r="M109" s="5" t="s">
        <v>231</v>
      </c>
      <c r="N109" s="6" t="s">
        <v>123</v>
      </c>
      <c r="O109" s="7">
        <v>48</v>
      </c>
    </row>
    <row r="110" spans="1:15">
      <c r="A110" s="22">
        <v>2008</v>
      </c>
      <c r="B110" s="23">
        <v>3191</v>
      </c>
      <c r="C110" s="13" t="s">
        <v>110</v>
      </c>
      <c r="D110" s="15"/>
      <c r="K110" s="5">
        <v>2032</v>
      </c>
      <c r="L110" s="5" t="s">
        <v>232</v>
      </c>
      <c r="M110" s="5" t="s">
        <v>233</v>
      </c>
      <c r="N110" s="6" t="s">
        <v>21</v>
      </c>
      <c r="O110" s="7">
        <v>49</v>
      </c>
    </row>
    <row r="111" spans="1:15">
      <c r="A111" s="22">
        <v>2009</v>
      </c>
      <c r="B111" s="23">
        <v>3221</v>
      </c>
      <c r="C111" s="13" t="s">
        <v>119</v>
      </c>
      <c r="D111" s="15"/>
      <c r="K111" s="5">
        <v>2033</v>
      </c>
      <c r="L111" s="5" t="s">
        <v>234</v>
      </c>
      <c r="M111" s="5" t="s">
        <v>235</v>
      </c>
      <c r="N111" s="6" t="s">
        <v>32</v>
      </c>
      <c r="O111" s="7">
        <v>50</v>
      </c>
    </row>
    <row r="112" spans="1:15">
      <c r="A112" s="22">
        <v>2010</v>
      </c>
      <c r="B112" s="23">
        <v>3251</v>
      </c>
      <c r="C112" s="13" t="s">
        <v>125</v>
      </c>
      <c r="D112" s="15"/>
      <c r="K112" s="5">
        <v>2034</v>
      </c>
      <c r="L112" s="5" t="s">
        <v>236</v>
      </c>
      <c r="M112" s="5" t="s">
        <v>237</v>
      </c>
      <c r="N112" s="6" t="s">
        <v>42</v>
      </c>
      <c r="O112" s="7">
        <v>51</v>
      </c>
    </row>
    <row r="113" spans="1:15">
      <c r="A113" s="22">
        <v>2011</v>
      </c>
      <c r="B113" s="23">
        <v>3280</v>
      </c>
      <c r="C113" s="13" t="s">
        <v>14</v>
      </c>
      <c r="D113" s="15"/>
      <c r="K113" s="5">
        <v>2035</v>
      </c>
      <c r="L113" s="5" t="s">
        <v>238</v>
      </c>
      <c r="M113" s="5" t="s">
        <v>239</v>
      </c>
      <c r="N113" s="6" t="s">
        <v>52</v>
      </c>
      <c r="O113" s="7">
        <v>52</v>
      </c>
    </row>
    <row r="114" spans="1:15">
      <c r="A114" s="22">
        <v>2012</v>
      </c>
      <c r="B114" s="23">
        <v>3310</v>
      </c>
      <c r="C114" s="13" t="s">
        <v>27</v>
      </c>
      <c r="D114" s="15"/>
      <c r="K114" s="5">
        <v>2036</v>
      </c>
      <c r="L114" s="5" t="s">
        <v>240</v>
      </c>
      <c r="M114" s="5" t="s">
        <v>241</v>
      </c>
      <c r="N114" s="6" t="s">
        <v>61</v>
      </c>
      <c r="O114" s="7">
        <v>53</v>
      </c>
    </row>
    <row r="115" spans="1:15">
      <c r="A115" s="22">
        <v>2013</v>
      </c>
      <c r="B115" s="23">
        <v>3339</v>
      </c>
      <c r="C115" s="13" t="s">
        <v>38</v>
      </c>
      <c r="D115" s="15"/>
      <c r="K115" s="5">
        <v>2037</v>
      </c>
      <c r="L115" s="5" t="s">
        <v>242</v>
      </c>
      <c r="M115" s="5" t="s">
        <v>243</v>
      </c>
      <c r="N115" s="6" t="s">
        <v>70</v>
      </c>
      <c r="O115" s="7">
        <v>54</v>
      </c>
    </row>
    <row r="116" spans="1:15">
      <c r="A116" s="22">
        <v>2014</v>
      </c>
      <c r="B116" s="23">
        <v>3369</v>
      </c>
      <c r="C116" s="13" t="s">
        <v>257</v>
      </c>
      <c r="D116" s="15"/>
      <c r="K116" s="5">
        <v>2038</v>
      </c>
      <c r="L116" s="5" t="s">
        <v>244</v>
      </c>
      <c r="M116" s="5" t="s">
        <v>245</v>
      </c>
      <c r="N116" s="6" t="s">
        <v>79</v>
      </c>
      <c r="O116" s="7">
        <v>55</v>
      </c>
    </row>
    <row r="117" spans="1:15">
      <c r="A117" s="22">
        <v>2015</v>
      </c>
      <c r="B117" s="23">
        <v>3398</v>
      </c>
      <c r="C117" s="13" t="s">
        <v>47</v>
      </c>
      <c r="D117" s="15"/>
      <c r="K117" s="5">
        <v>2039</v>
      </c>
      <c r="L117" s="5" t="s">
        <v>246</v>
      </c>
      <c r="M117" s="5" t="s">
        <v>247</v>
      </c>
      <c r="N117" s="6" t="s">
        <v>88</v>
      </c>
      <c r="O117" s="7">
        <v>56</v>
      </c>
    </row>
    <row r="118" spans="1:15">
      <c r="A118" s="22">
        <v>2016</v>
      </c>
      <c r="B118" s="23">
        <v>3427</v>
      </c>
      <c r="C118" s="13" t="s">
        <v>57</v>
      </c>
      <c r="D118" s="15"/>
      <c r="K118" s="5">
        <v>2040</v>
      </c>
      <c r="L118" s="5" t="s">
        <v>248</v>
      </c>
      <c r="M118" s="5" t="s">
        <v>249</v>
      </c>
      <c r="N118" s="6" t="s">
        <v>97</v>
      </c>
      <c r="O118" s="7">
        <v>57</v>
      </c>
    </row>
    <row r="119" spans="1:15">
      <c r="A119" s="22">
        <v>2017</v>
      </c>
      <c r="B119" s="23">
        <v>3457</v>
      </c>
      <c r="C119" s="13" t="s">
        <v>66</v>
      </c>
      <c r="D119" s="15"/>
      <c r="K119" s="5">
        <v>2041</v>
      </c>
      <c r="L119" s="5" t="s">
        <v>250</v>
      </c>
      <c r="M119" s="5" t="s">
        <v>251</v>
      </c>
      <c r="N119" s="6" t="s">
        <v>106</v>
      </c>
      <c r="O119" s="7">
        <v>58</v>
      </c>
    </row>
    <row r="120" spans="1:15">
      <c r="A120" s="22">
        <v>2018</v>
      </c>
      <c r="B120" s="23">
        <v>3486</v>
      </c>
      <c r="C120" s="13" t="s">
        <v>75</v>
      </c>
      <c r="D120" s="15"/>
      <c r="K120" s="5">
        <v>2042</v>
      </c>
      <c r="L120" s="5" t="s">
        <v>252</v>
      </c>
      <c r="M120" s="5" t="s">
        <v>253</v>
      </c>
      <c r="N120" s="6" t="s">
        <v>115</v>
      </c>
      <c r="O120" s="7">
        <v>59</v>
      </c>
    </row>
    <row r="121" spans="1:15">
      <c r="A121" s="22">
        <v>2019</v>
      </c>
      <c r="B121" s="23">
        <v>3516</v>
      </c>
      <c r="C121" s="13" t="s">
        <v>84</v>
      </c>
      <c r="D121" s="15"/>
      <c r="K121" s="5">
        <v>2043</v>
      </c>
      <c r="L121" s="5" t="s">
        <v>254</v>
      </c>
      <c r="M121" s="5" t="s">
        <v>255</v>
      </c>
      <c r="N121" s="6" t="s">
        <v>123</v>
      </c>
      <c r="O121" s="7">
        <v>60</v>
      </c>
    </row>
    <row r="122" spans="1:15">
      <c r="A122" s="22">
        <v>2020</v>
      </c>
      <c r="B122" s="23">
        <v>3545</v>
      </c>
      <c r="C122" s="13" t="s">
        <v>93</v>
      </c>
      <c r="D122" s="15"/>
      <c r="K122" s="5">
        <v>2044</v>
      </c>
      <c r="L122" s="5" t="s">
        <v>19</v>
      </c>
      <c r="M122" s="10" t="s">
        <v>20</v>
      </c>
      <c r="N122" s="6" t="s">
        <v>21</v>
      </c>
      <c r="O122" s="7">
        <v>1</v>
      </c>
    </row>
    <row r="123" spans="1:15">
      <c r="A123" s="22">
        <v>2021</v>
      </c>
      <c r="B123" s="23">
        <v>3575</v>
      </c>
      <c r="C123" s="13" t="s">
        <v>110</v>
      </c>
      <c r="D123" s="15"/>
      <c r="K123" s="5">
        <v>2045</v>
      </c>
      <c r="L123" s="5" t="s">
        <v>30</v>
      </c>
      <c r="M123" s="5" t="s">
        <v>31</v>
      </c>
      <c r="N123" s="6" t="s">
        <v>32</v>
      </c>
      <c r="O123" s="7">
        <v>2</v>
      </c>
    </row>
    <row r="124" spans="1:15">
      <c r="A124" s="22">
        <v>2022</v>
      </c>
      <c r="B124" s="23">
        <v>3605</v>
      </c>
      <c r="C124" s="13" t="s">
        <v>119</v>
      </c>
      <c r="D124" s="15"/>
      <c r="K124" s="5">
        <v>2046</v>
      </c>
      <c r="L124" s="5" t="s">
        <v>40</v>
      </c>
      <c r="M124" s="5" t="s">
        <v>41</v>
      </c>
      <c r="N124" s="6" t="s">
        <v>42</v>
      </c>
      <c r="O124" s="7">
        <v>3</v>
      </c>
    </row>
    <row r="125" spans="1:15">
      <c r="A125" s="22">
        <v>2023</v>
      </c>
      <c r="B125" s="23">
        <v>3635</v>
      </c>
      <c r="C125" s="13" t="s">
        <v>125</v>
      </c>
      <c r="D125" s="15"/>
      <c r="K125" s="5">
        <v>2047</v>
      </c>
      <c r="L125" s="5" t="s">
        <v>50</v>
      </c>
      <c r="M125" s="5" t="s">
        <v>51</v>
      </c>
      <c r="N125" s="6" t="s">
        <v>52</v>
      </c>
      <c r="O125" s="7">
        <v>4</v>
      </c>
    </row>
    <row r="126" spans="1:15">
      <c r="A126" s="22">
        <v>2024</v>
      </c>
      <c r="B126" s="23">
        <v>3664</v>
      </c>
      <c r="C126" s="13" t="s">
        <v>14</v>
      </c>
      <c r="D126" s="15"/>
      <c r="K126" s="5">
        <v>2048</v>
      </c>
      <c r="L126" s="5" t="s">
        <v>59</v>
      </c>
      <c r="M126" s="5" t="s">
        <v>60</v>
      </c>
      <c r="N126" s="6" t="s">
        <v>61</v>
      </c>
      <c r="O126" s="7">
        <v>5</v>
      </c>
    </row>
    <row r="127" spans="1:15">
      <c r="A127" s="22">
        <v>2025</v>
      </c>
      <c r="B127" s="23">
        <v>3694</v>
      </c>
      <c r="C127" s="13" t="s">
        <v>27</v>
      </c>
      <c r="D127" s="15"/>
      <c r="K127" s="5">
        <v>2049</v>
      </c>
      <c r="L127" s="5" t="s">
        <v>68</v>
      </c>
      <c r="M127" s="5" t="s">
        <v>69</v>
      </c>
      <c r="N127" s="6" t="s">
        <v>70</v>
      </c>
      <c r="O127" s="7">
        <v>6</v>
      </c>
    </row>
    <row r="128" spans="1:15">
      <c r="A128" s="22">
        <v>2026</v>
      </c>
      <c r="B128" s="23">
        <v>3723</v>
      </c>
      <c r="C128" s="13" t="s">
        <v>38</v>
      </c>
      <c r="D128" s="15"/>
      <c r="K128" s="5">
        <v>2050</v>
      </c>
      <c r="L128" s="5" t="s">
        <v>77</v>
      </c>
      <c r="M128" s="5" t="s">
        <v>78</v>
      </c>
      <c r="N128" s="6" t="s">
        <v>79</v>
      </c>
      <c r="O128" s="7">
        <v>7</v>
      </c>
    </row>
    <row r="129" spans="1:15">
      <c r="A129" s="22">
        <v>2027</v>
      </c>
      <c r="B129" s="23">
        <v>3753</v>
      </c>
      <c r="C129" s="13" t="s">
        <v>47</v>
      </c>
      <c r="D129" s="15"/>
      <c r="K129" s="5">
        <v>2051</v>
      </c>
      <c r="L129" s="5" t="s">
        <v>86</v>
      </c>
      <c r="M129" s="5" t="s">
        <v>87</v>
      </c>
      <c r="N129" s="6" t="s">
        <v>88</v>
      </c>
      <c r="O129" s="7">
        <v>8</v>
      </c>
    </row>
    <row r="130" spans="1:15">
      <c r="A130" s="22">
        <v>2028</v>
      </c>
      <c r="B130" s="23">
        <v>3782</v>
      </c>
      <c r="C130" s="13" t="s">
        <v>57</v>
      </c>
      <c r="D130" s="15"/>
      <c r="K130" s="5">
        <v>2052</v>
      </c>
      <c r="L130" s="5" t="s">
        <v>95</v>
      </c>
      <c r="M130" s="5" t="s">
        <v>96</v>
      </c>
      <c r="N130" s="6" t="s">
        <v>97</v>
      </c>
      <c r="O130" s="7">
        <v>9</v>
      </c>
    </row>
    <row r="131" spans="1:15">
      <c r="A131" s="22">
        <v>2029</v>
      </c>
      <c r="B131" s="23">
        <v>3811</v>
      </c>
      <c r="C131" s="13" t="s">
        <v>66</v>
      </c>
      <c r="D131" s="15"/>
      <c r="K131" s="5">
        <v>2053</v>
      </c>
      <c r="L131" s="5" t="s">
        <v>104</v>
      </c>
      <c r="M131" s="5" t="s">
        <v>105</v>
      </c>
      <c r="N131" s="6" t="s">
        <v>106</v>
      </c>
      <c r="O131" s="7">
        <v>10</v>
      </c>
    </row>
    <row r="132" spans="1:15">
      <c r="A132" s="22">
        <v>2030</v>
      </c>
      <c r="B132" s="23">
        <v>3841</v>
      </c>
      <c r="C132" s="13" t="s">
        <v>75</v>
      </c>
      <c r="D132" s="15"/>
      <c r="K132" s="5">
        <v>2054</v>
      </c>
      <c r="L132" s="5" t="s">
        <v>113</v>
      </c>
      <c r="M132" s="5" t="s">
        <v>114</v>
      </c>
      <c r="N132" s="6" t="s">
        <v>115</v>
      </c>
      <c r="O132" s="7">
        <v>11</v>
      </c>
    </row>
    <row r="133" spans="1:15">
      <c r="A133" s="22">
        <v>2031</v>
      </c>
      <c r="B133" s="23">
        <v>3870</v>
      </c>
      <c r="C133" s="13" t="s">
        <v>84</v>
      </c>
      <c r="D133" s="15"/>
      <c r="K133" s="5">
        <v>2055</v>
      </c>
      <c r="L133" s="5" t="s">
        <v>121</v>
      </c>
      <c r="M133" s="5" t="s">
        <v>122</v>
      </c>
      <c r="N133" s="6" t="s">
        <v>123</v>
      </c>
      <c r="O133" s="7">
        <v>12</v>
      </c>
    </row>
    <row r="134" spans="1:15">
      <c r="A134" s="22">
        <v>2032</v>
      </c>
      <c r="B134" s="23">
        <v>3900</v>
      </c>
      <c r="C134" s="13" t="s">
        <v>93</v>
      </c>
      <c r="D134" s="15"/>
      <c r="K134" s="5">
        <v>2056</v>
      </c>
      <c r="L134" s="5" t="s">
        <v>127</v>
      </c>
      <c r="M134" s="5" t="s">
        <v>128</v>
      </c>
      <c r="N134" s="6" t="s">
        <v>21</v>
      </c>
      <c r="O134" s="7">
        <v>13</v>
      </c>
    </row>
    <row r="135" spans="1:15">
      <c r="A135" s="22">
        <v>2033</v>
      </c>
      <c r="B135" s="23">
        <v>3929</v>
      </c>
      <c r="C135" s="13" t="s">
        <v>110</v>
      </c>
      <c r="D135" s="15"/>
      <c r="K135" s="5">
        <v>2057</v>
      </c>
      <c r="L135" s="5" t="s">
        <v>131</v>
      </c>
      <c r="M135" s="5" t="s">
        <v>132</v>
      </c>
      <c r="N135" s="6" t="s">
        <v>32</v>
      </c>
      <c r="O135" s="7">
        <v>14</v>
      </c>
    </row>
    <row r="136" spans="1:15">
      <c r="A136" s="22">
        <v>2034</v>
      </c>
      <c r="B136" s="23">
        <v>3959</v>
      </c>
      <c r="C136" s="13" t="s">
        <v>119</v>
      </c>
      <c r="D136" s="15"/>
      <c r="K136" s="5">
        <v>2058</v>
      </c>
      <c r="L136" s="5" t="s">
        <v>135</v>
      </c>
      <c r="M136" s="5" t="s">
        <v>136</v>
      </c>
      <c r="N136" s="6" t="s">
        <v>42</v>
      </c>
      <c r="O136" s="7">
        <v>15</v>
      </c>
    </row>
    <row r="137" spans="1:15">
      <c r="A137" s="22">
        <v>2035</v>
      </c>
      <c r="B137" s="23">
        <v>3989</v>
      </c>
      <c r="C137" s="13" t="s">
        <v>125</v>
      </c>
      <c r="D137" s="15"/>
      <c r="K137" s="5">
        <v>2059</v>
      </c>
      <c r="L137" s="5" t="s">
        <v>139</v>
      </c>
      <c r="M137" s="5" t="s">
        <v>140</v>
      </c>
      <c r="N137" s="6" t="s">
        <v>52</v>
      </c>
      <c r="O137" s="7">
        <v>16</v>
      </c>
    </row>
    <row r="138" spans="1:15">
      <c r="A138" s="22">
        <v>2036</v>
      </c>
      <c r="B138" s="23">
        <v>4019</v>
      </c>
      <c r="C138" s="13" t="s">
        <v>14</v>
      </c>
      <c r="D138" s="15"/>
      <c r="K138" s="5">
        <v>2060</v>
      </c>
      <c r="L138" s="5" t="s">
        <v>143</v>
      </c>
      <c r="M138" s="5" t="s">
        <v>144</v>
      </c>
      <c r="N138" s="6" t="s">
        <v>61</v>
      </c>
      <c r="O138" s="7">
        <v>17</v>
      </c>
    </row>
    <row r="139" spans="1:15">
      <c r="A139" s="22">
        <v>2037</v>
      </c>
      <c r="B139" s="23">
        <v>4048</v>
      </c>
      <c r="C139" s="13" t="s">
        <v>27</v>
      </c>
      <c r="D139" s="15"/>
      <c r="K139" s="5">
        <v>2061</v>
      </c>
      <c r="L139" s="5" t="s">
        <v>147</v>
      </c>
      <c r="M139" s="5" t="s">
        <v>148</v>
      </c>
      <c r="N139" s="6" t="s">
        <v>70</v>
      </c>
      <c r="O139" s="7">
        <v>18</v>
      </c>
    </row>
    <row r="140" spans="1:15">
      <c r="A140" s="22">
        <v>2038</v>
      </c>
      <c r="B140" s="23">
        <v>4078</v>
      </c>
      <c r="C140" s="13" t="s">
        <v>38</v>
      </c>
      <c r="D140" s="15"/>
      <c r="K140" s="5">
        <v>2062</v>
      </c>
      <c r="L140" s="5" t="s">
        <v>151</v>
      </c>
      <c r="M140" s="5" t="s">
        <v>152</v>
      </c>
      <c r="N140" s="6" t="s">
        <v>79</v>
      </c>
      <c r="O140" s="7">
        <v>19</v>
      </c>
    </row>
    <row r="141" spans="1:15">
      <c r="A141" s="22">
        <v>2039</v>
      </c>
      <c r="B141" s="23">
        <v>4107</v>
      </c>
      <c r="C141" s="13" t="s">
        <v>47</v>
      </c>
      <c r="D141" s="15"/>
      <c r="K141" s="5">
        <v>2063</v>
      </c>
      <c r="L141" s="5" t="s">
        <v>155</v>
      </c>
      <c r="M141" s="5" t="s">
        <v>156</v>
      </c>
      <c r="N141" s="6" t="s">
        <v>88</v>
      </c>
      <c r="O141" s="7">
        <v>20</v>
      </c>
    </row>
    <row r="142" spans="1:15">
      <c r="A142" s="22">
        <v>2040</v>
      </c>
      <c r="B142" s="23">
        <v>4137</v>
      </c>
      <c r="C142" s="13" t="s">
        <v>57</v>
      </c>
      <c r="D142" s="15">
        <v>60</v>
      </c>
      <c r="K142" s="5">
        <v>2064</v>
      </c>
      <c r="L142" s="5" t="s">
        <v>159</v>
      </c>
      <c r="M142" s="5" t="s">
        <v>160</v>
      </c>
      <c r="N142" s="6" t="s">
        <v>97</v>
      </c>
      <c r="O142" s="7">
        <v>21</v>
      </c>
    </row>
    <row r="143" spans="1:15">
      <c r="A143" s="22">
        <v>2041</v>
      </c>
      <c r="B143" s="23">
        <v>4166</v>
      </c>
      <c r="C143" s="13" t="s">
        <v>66</v>
      </c>
      <c r="D143" s="15">
        <v>59</v>
      </c>
      <c r="K143" s="5">
        <v>2065</v>
      </c>
      <c r="L143" s="5" t="s">
        <v>163</v>
      </c>
      <c r="M143" s="5" t="s">
        <v>164</v>
      </c>
      <c r="N143" s="6" t="s">
        <v>106</v>
      </c>
      <c r="O143" s="7">
        <v>22</v>
      </c>
    </row>
    <row r="144" spans="1:15">
      <c r="A144" s="22">
        <v>2042</v>
      </c>
      <c r="B144" s="23">
        <v>4195</v>
      </c>
      <c r="C144" s="13" t="s">
        <v>75</v>
      </c>
      <c r="D144" s="15">
        <v>58</v>
      </c>
      <c r="K144" s="5">
        <v>2066</v>
      </c>
      <c r="L144" s="5" t="s">
        <v>167</v>
      </c>
      <c r="M144" s="5" t="s">
        <v>168</v>
      </c>
      <c r="N144" s="6" t="s">
        <v>115</v>
      </c>
      <c r="O144" s="7">
        <v>23</v>
      </c>
    </row>
    <row r="145" spans="1:15">
      <c r="A145" s="22">
        <v>2043</v>
      </c>
      <c r="B145" s="23">
        <v>4225</v>
      </c>
      <c r="C145" s="13" t="s">
        <v>258</v>
      </c>
      <c r="D145" s="15">
        <v>57</v>
      </c>
      <c r="K145" s="5">
        <v>2067</v>
      </c>
      <c r="L145" s="5" t="s">
        <v>171</v>
      </c>
      <c r="M145" s="5" t="s">
        <v>172</v>
      </c>
      <c r="N145" s="6" t="s">
        <v>123</v>
      </c>
      <c r="O145" s="7">
        <v>24</v>
      </c>
    </row>
    <row r="146" spans="1:15">
      <c r="A146" s="22">
        <v>2044</v>
      </c>
      <c r="B146" s="23">
        <v>4254</v>
      </c>
      <c r="C146" s="13" t="s">
        <v>84</v>
      </c>
      <c r="D146" s="15">
        <v>56</v>
      </c>
      <c r="K146" s="5">
        <v>2068</v>
      </c>
      <c r="L146" s="5" t="s">
        <v>175</v>
      </c>
      <c r="M146" s="5" t="s">
        <v>176</v>
      </c>
      <c r="N146" s="6" t="s">
        <v>21</v>
      </c>
      <c r="O146" s="7">
        <v>25</v>
      </c>
    </row>
    <row r="147" spans="1:15">
      <c r="A147" s="22">
        <v>2045</v>
      </c>
      <c r="B147" s="23">
        <v>4283</v>
      </c>
      <c r="C147" s="13" t="s">
        <v>93</v>
      </c>
      <c r="D147" s="15">
        <v>55</v>
      </c>
      <c r="K147" s="5">
        <v>2069</v>
      </c>
      <c r="L147" s="5" t="s">
        <v>179</v>
      </c>
      <c r="M147" s="5" t="s">
        <v>180</v>
      </c>
      <c r="N147" s="6" t="s">
        <v>32</v>
      </c>
      <c r="O147" s="7">
        <v>26</v>
      </c>
    </row>
    <row r="148" spans="1:15">
      <c r="A148" s="22">
        <v>2046</v>
      </c>
      <c r="B148" s="23">
        <v>4313</v>
      </c>
      <c r="C148" s="13" t="s">
        <v>110</v>
      </c>
      <c r="D148" s="15">
        <v>54</v>
      </c>
      <c r="K148" s="5">
        <v>2070</v>
      </c>
      <c r="L148" s="5" t="s">
        <v>182</v>
      </c>
      <c r="M148" s="5" t="s">
        <v>183</v>
      </c>
      <c r="N148" s="6" t="s">
        <v>42</v>
      </c>
      <c r="O148" s="7">
        <v>27</v>
      </c>
    </row>
    <row r="149" spans="1:15">
      <c r="A149" s="22">
        <v>2047</v>
      </c>
      <c r="B149" s="23">
        <v>4343</v>
      </c>
      <c r="C149" s="13" t="s">
        <v>119</v>
      </c>
      <c r="D149" s="15">
        <v>53</v>
      </c>
      <c r="K149" s="5">
        <v>2071</v>
      </c>
      <c r="L149" s="5" t="s">
        <v>185</v>
      </c>
      <c r="M149" s="5" t="s">
        <v>186</v>
      </c>
      <c r="N149" s="6" t="s">
        <v>52</v>
      </c>
      <c r="O149" s="7">
        <v>28</v>
      </c>
    </row>
    <row r="150" spans="1:15">
      <c r="A150" s="22">
        <v>2048</v>
      </c>
      <c r="B150" s="23">
        <v>4372</v>
      </c>
      <c r="C150" s="13" t="s">
        <v>125</v>
      </c>
      <c r="D150" s="15">
        <v>52</v>
      </c>
      <c r="K150" s="5">
        <v>2072</v>
      </c>
      <c r="L150" s="5" t="s">
        <v>188</v>
      </c>
      <c r="M150" s="5" t="s">
        <v>189</v>
      </c>
      <c r="N150" s="6" t="s">
        <v>61</v>
      </c>
      <c r="O150" s="7">
        <v>29</v>
      </c>
    </row>
    <row r="151" spans="1:15">
      <c r="A151" s="22">
        <v>2049</v>
      </c>
      <c r="B151" s="23">
        <v>4402</v>
      </c>
      <c r="C151" s="13" t="s">
        <v>14</v>
      </c>
      <c r="D151" s="15">
        <v>51</v>
      </c>
      <c r="K151" s="5">
        <v>2073</v>
      </c>
      <c r="L151" s="5" t="s">
        <v>191</v>
      </c>
      <c r="M151" s="5" t="s">
        <v>192</v>
      </c>
      <c r="N151" s="6" t="s">
        <v>70</v>
      </c>
      <c r="O151" s="7">
        <v>30</v>
      </c>
    </row>
    <row r="152" spans="1:15">
      <c r="A152" s="22">
        <v>2050</v>
      </c>
      <c r="B152" s="23">
        <v>4432</v>
      </c>
      <c r="C152" s="13" t="s">
        <v>27</v>
      </c>
      <c r="D152" s="15">
        <v>50</v>
      </c>
      <c r="K152" s="5">
        <v>2074</v>
      </c>
      <c r="L152" s="5" t="s">
        <v>194</v>
      </c>
      <c r="M152" s="5" t="s">
        <v>195</v>
      </c>
      <c r="N152" s="6" t="s">
        <v>79</v>
      </c>
      <c r="O152" s="7">
        <v>31</v>
      </c>
    </row>
    <row r="153" spans="1:15">
      <c r="A153" s="22">
        <v>2051</v>
      </c>
      <c r="B153" s="23">
        <v>4462</v>
      </c>
      <c r="C153" s="13" t="s">
        <v>38</v>
      </c>
      <c r="D153" s="15">
        <v>49</v>
      </c>
      <c r="K153" s="5">
        <v>2075</v>
      </c>
      <c r="L153" s="5" t="s">
        <v>197</v>
      </c>
      <c r="M153" s="5" t="s">
        <v>198</v>
      </c>
      <c r="N153" s="6" t="s">
        <v>88</v>
      </c>
      <c r="O153" s="7">
        <v>32</v>
      </c>
    </row>
    <row r="154" spans="1:15">
      <c r="A154" s="22">
        <v>2052</v>
      </c>
      <c r="B154" s="23">
        <v>4491</v>
      </c>
      <c r="C154" s="13" t="s">
        <v>47</v>
      </c>
      <c r="D154" s="15">
        <v>48</v>
      </c>
      <c r="K154" s="5">
        <v>2076</v>
      </c>
      <c r="L154" s="5" t="s">
        <v>199</v>
      </c>
      <c r="M154" s="5" t="s">
        <v>200</v>
      </c>
      <c r="N154" s="6" t="s">
        <v>97</v>
      </c>
      <c r="O154" s="7">
        <v>33</v>
      </c>
    </row>
    <row r="155" spans="1:15">
      <c r="A155" s="22">
        <v>2053</v>
      </c>
      <c r="B155" s="23">
        <v>4521</v>
      </c>
      <c r="C155" s="13" t="s">
        <v>57</v>
      </c>
      <c r="D155" s="15">
        <v>47</v>
      </c>
      <c r="K155" s="5">
        <v>2077</v>
      </c>
      <c r="L155" s="5" t="s">
        <v>201</v>
      </c>
      <c r="M155" s="5" t="s">
        <v>202</v>
      </c>
      <c r="N155" s="6" t="s">
        <v>106</v>
      </c>
      <c r="O155" s="7">
        <v>34</v>
      </c>
    </row>
    <row r="156" spans="1:15">
      <c r="A156" s="22">
        <v>2054</v>
      </c>
      <c r="B156" s="23">
        <v>4550</v>
      </c>
      <c r="C156" s="13" t="s">
        <v>66</v>
      </c>
      <c r="D156" s="15">
        <v>46</v>
      </c>
      <c r="K156" s="5">
        <v>2078</v>
      </c>
      <c r="L156" s="5" t="s">
        <v>203</v>
      </c>
      <c r="M156" s="5" t="s">
        <v>204</v>
      </c>
      <c r="N156" s="6" t="s">
        <v>115</v>
      </c>
      <c r="O156" s="7">
        <v>35</v>
      </c>
    </row>
    <row r="157" spans="1:15">
      <c r="A157" s="22">
        <v>2055</v>
      </c>
      <c r="B157" s="23">
        <v>4579</v>
      </c>
      <c r="C157" s="13" t="s">
        <v>75</v>
      </c>
      <c r="D157" s="15">
        <v>45</v>
      </c>
      <c r="K157" s="5">
        <v>2079</v>
      </c>
      <c r="L157" s="5" t="s">
        <v>205</v>
      </c>
      <c r="M157" s="5" t="s">
        <v>206</v>
      </c>
      <c r="N157" s="6" t="s">
        <v>123</v>
      </c>
      <c r="O157" s="7">
        <v>36</v>
      </c>
    </row>
    <row r="158" spans="1:15">
      <c r="A158" s="22">
        <v>2056</v>
      </c>
      <c r="B158" s="23">
        <v>4609</v>
      </c>
      <c r="C158" s="13" t="s">
        <v>84</v>
      </c>
      <c r="D158" s="15">
        <v>44</v>
      </c>
      <c r="K158" s="5">
        <v>2080</v>
      </c>
      <c r="L158" s="5" t="s">
        <v>207</v>
      </c>
      <c r="M158" s="5" t="s">
        <v>208</v>
      </c>
      <c r="N158" s="6" t="s">
        <v>21</v>
      </c>
      <c r="O158" s="7">
        <v>37</v>
      </c>
    </row>
    <row r="159" spans="1:15">
      <c r="A159" s="22">
        <v>2057</v>
      </c>
      <c r="B159" s="23">
        <v>4638</v>
      </c>
      <c r="C159" s="13" t="s">
        <v>93</v>
      </c>
      <c r="D159" s="15">
        <v>43</v>
      </c>
      <c r="K159" s="5">
        <v>2081</v>
      </c>
      <c r="L159" s="5" t="s">
        <v>209</v>
      </c>
      <c r="M159" s="5" t="s">
        <v>210</v>
      </c>
      <c r="N159" s="6" t="s">
        <v>32</v>
      </c>
      <c r="O159" s="7">
        <v>38</v>
      </c>
    </row>
    <row r="160" spans="1:15">
      <c r="A160" s="22">
        <v>2058</v>
      </c>
      <c r="B160" s="23">
        <v>4667</v>
      </c>
      <c r="C160" s="13" t="s">
        <v>110</v>
      </c>
      <c r="D160" s="15">
        <v>42</v>
      </c>
      <c r="K160" s="5">
        <v>2082</v>
      </c>
      <c r="L160" s="5" t="s">
        <v>211</v>
      </c>
      <c r="M160" s="5" t="s">
        <v>212</v>
      </c>
      <c r="N160" s="6" t="s">
        <v>42</v>
      </c>
      <c r="O160" s="7">
        <v>39</v>
      </c>
    </row>
    <row r="161" spans="1:15">
      <c r="A161" s="22">
        <v>2059</v>
      </c>
      <c r="B161" s="23">
        <v>4697</v>
      </c>
      <c r="C161" s="13" t="s">
        <v>119</v>
      </c>
      <c r="D161" s="15">
        <v>41</v>
      </c>
      <c r="K161" s="5">
        <v>2083</v>
      </c>
      <c r="L161" s="5" t="s">
        <v>213</v>
      </c>
      <c r="M161" s="5" t="s">
        <v>214</v>
      </c>
      <c r="N161" s="6" t="s">
        <v>52</v>
      </c>
      <c r="O161" s="7">
        <v>40</v>
      </c>
    </row>
    <row r="162" spans="1:15">
      <c r="A162" s="22">
        <v>2060</v>
      </c>
      <c r="B162" s="23">
        <v>4727</v>
      </c>
      <c r="C162" s="13" t="s">
        <v>125</v>
      </c>
      <c r="D162" s="15">
        <v>40</v>
      </c>
      <c r="K162" s="5">
        <v>2084</v>
      </c>
      <c r="L162" s="5" t="s">
        <v>215</v>
      </c>
      <c r="M162" s="5" t="s">
        <v>216</v>
      </c>
      <c r="N162" s="6" t="s">
        <v>61</v>
      </c>
      <c r="O162" s="7">
        <v>41</v>
      </c>
    </row>
    <row r="163" spans="1:15">
      <c r="A163" s="22">
        <v>2061</v>
      </c>
      <c r="B163" s="23">
        <v>4756</v>
      </c>
      <c r="C163" s="13" t="s">
        <v>14</v>
      </c>
      <c r="D163" s="15">
        <v>39</v>
      </c>
      <c r="K163" s="5">
        <v>2085</v>
      </c>
      <c r="L163" s="5" t="s">
        <v>217</v>
      </c>
      <c r="M163" s="5" t="s">
        <v>218</v>
      </c>
      <c r="N163" s="6" t="s">
        <v>70</v>
      </c>
      <c r="O163" s="7">
        <v>42</v>
      </c>
    </row>
    <row r="164" spans="1:15">
      <c r="A164" s="22">
        <v>2062</v>
      </c>
      <c r="B164" s="23">
        <v>4786</v>
      </c>
      <c r="C164" s="13" t="s">
        <v>27</v>
      </c>
      <c r="D164" s="15">
        <v>38</v>
      </c>
      <c r="K164" s="5">
        <v>2086</v>
      </c>
      <c r="L164" s="5" t="s">
        <v>219</v>
      </c>
      <c r="M164" s="5" t="s">
        <v>220</v>
      </c>
      <c r="N164" s="6" t="s">
        <v>79</v>
      </c>
      <c r="O164" s="7">
        <v>43</v>
      </c>
    </row>
    <row r="165" spans="1:15">
      <c r="A165" s="22">
        <v>2063</v>
      </c>
      <c r="B165" s="23">
        <v>4816</v>
      </c>
      <c r="C165" s="13" t="s">
        <v>38</v>
      </c>
      <c r="D165" s="15">
        <v>37</v>
      </c>
      <c r="K165" s="5">
        <v>2087</v>
      </c>
      <c r="L165" s="5" t="s">
        <v>222</v>
      </c>
      <c r="M165" s="5" t="s">
        <v>223</v>
      </c>
      <c r="N165" s="6" t="s">
        <v>88</v>
      </c>
      <c r="O165" s="7">
        <v>44</v>
      </c>
    </row>
    <row r="166" spans="1:15">
      <c r="A166" s="22">
        <v>2064</v>
      </c>
      <c r="B166" s="23">
        <v>4846</v>
      </c>
      <c r="C166" s="13" t="s">
        <v>47</v>
      </c>
      <c r="D166" s="15">
        <v>36</v>
      </c>
      <c r="K166" s="5">
        <v>2088</v>
      </c>
      <c r="L166" s="5" t="s">
        <v>224</v>
      </c>
      <c r="M166" s="5" t="s">
        <v>225</v>
      </c>
      <c r="N166" s="6" t="s">
        <v>97</v>
      </c>
      <c r="O166" s="7">
        <v>45</v>
      </c>
    </row>
    <row r="167" spans="1:15">
      <c r="A167" s="22">
        <v>2065</v>
      </c>
      <c r="B167" s="23">
        <v>4875</v>
      </c>
      <c r="C167" s="13" t="s">
        <v>57</v>
      </c>
      <c r="D167" s="15">
        <v>35</v>
      </c>
      <c r="K167" s="5">
        <v>2089</v>
      </c>
      <c r="L167" s="5" t="s">
        <v>226</v>
      </c>
      <c r="M167" s="5" t="s">
        <v>227</v>
      </c>
      <c r="N167" s="6" t="s">
        <v>106</v>
      </c>
      <c r="O167" s="7">
        <v>46</v>
      </c>
    </row>
    <row r="168" spans="1:15">
      <c r="A168" s="22">
        <v>2066</v>
      </c>
      <c r="B168" s="23">
        <v>4905</v>
      </c>
      <c r="C168" s="13" t="s">
        <v>66</v>
      </c>
      <c r="D168" s="15">
        <v>34</v>
      </c>
      <c r="K168" s="5">
        <v>2090</v>
      </c>
      <c r="L168" s="5" t="s">
        <v>228</v>
      </c>
      <c r="M168" s="5" t="s">
        <v>229</v>
      </c>
      <c r="N168" s="6" t="s">
        <v>115</v>
      </c>
      <c r="O168" s="7">
        <v>47</v>
      </c>
    </row>
    <row r="169" spans="1:15">
      <c r="A169" s="22">
        <v>2067</v>
      </c>
      <c r="B169" s="23">
        <v>4934</v>
      </c>
      <c r="C169" s="13" t="s">
        <v>75</v>
      </c>
      <c r="D169" s="15">
        <v>33</v>
      </c>
      <c r="K169" s="5">
        <v>2091</v>
      </c>
      <c r="L169" s="5" t="s">
        <v>230</v>
      </c>
      <c r="M169" s="5" t="s">
        <v>231</v>
      </c>
      <c r="N169" s="6" t="s">
        <v>123</v>
      </c>
      <c r="O169" s="7">
        <v>48</v>
      </c>
    </row>
    <row r="170" spans="1:15">
      <c r="A170" s="22">
        <v>2068</v>
      </c>
      <c r="B170" s="23">
        <v>4963</v>
      </c>
      <c r="C170" s="13" t="s">
        <v>84</v>
      </c>
      <c r="D170" s="15">
        <v>32</v>
      </c>
      <c r="K170" s="5">
        <v>2092</v>
      </c>
      <c r="L170" s="5" t="s">
        <v>232</v>
      </c>
      <c r="M170" s="5" t="s">
        <v>233</v>
      </c>
      <c r="N170" s="6" t="s">
        <v>21</v>
      </c>
      <c r="O170" s="7">
        <v>49</v>
      </c>
    </row>
    <row r="171" spans="1:15">
      <c r="A171" s="22">
        <v>2069</v>
      </c>
      <c r="B171" s="23">
        <v>4993</v>
      </c>
      <c r="C171" s="13" t="s">
        <v>93</v>
      </c>
      <c r="D171" s="15">
        <v>31</v>
      </c>
      <c r="K171" s="5">
        <v>2093</v>
      </c>
      <c r="L171" s="5" t="s">
        <v>234</v>
      </c>
      <c r="M171" s="5" t="s">
        <v>235</v>
      </c>
      <c r="N171" s="6" t="s">
        <v>32</v>
      </c>
      <c r="O171" s="7">
        <v>50</v>
      </c>
    </row>
    <row r="172" spans="1:15">
      <c r="A172" s="22">
        <v>2070</v>
      </c>
      <c r="B172" s="23">
        <v>5022</v>
      </c>
      <c r="C172" s="13" t="s">
        <v>110</v>
      </c>
      <c r="D172" s="15">
        <v>30</v>
      </c>
      <c r="K172" s="5">
        <v>2094</v>
      </c>
      <c r="L172" s="5" t="s">
        <v>236</v>
      </c>
      <c r="M172" s="5" t="s">
        <v>237</v>
      </c>
      <c r="N172" s="6" t="s">
        <v>42</v>
      </c>
      <c r="O172" s="7">
        <v>51</v>
      </c>
    </row>
    <row r="173" spans="1:15">
      <c r="A173" s="22">
        <v>2071</v>
      </c>
      <c r="B173" s="23">
        <v>5051</v>
      </c>
      <c r="C173" s="13" t="s">
        <v>119</v>
      </c>
      <c r="D173" s="15">
        <v>29</v>
      </c>
      <c r="K173" s="5">
        <v>2095</v>
      </c>
      <c r="L173" s="5" t="s">
        <v>238</v>
      </c>
      <c r="M173" s="5" t="s">
        <v>239</v>
      </c>
      <c r="N173" s="6" t="s">
        <v>52</v>
      </c>
      <c r="O173" s="7">
        <v>52</v>
      </c>
    </row>
    <row r="174" spans="1:15">
      <c r="A174" s="22">
        <v>2072</v>
      </c>
      <c r="B174" s="23">
        <v>5081</v>
      </c>
      <c r="C174" s="13" t="s">
        <v>125</v>
      </c>
      <c r="D174" s="15">
        <v>28</v>
      </c>
      <c r="K174" s="5">
        <v>2096</v>
      </c>
      <c r="L174" s="5" t="s">
        <v>240</v>
      </c>
      <c r="M174" s="5" t="s">
        <v>241</v>
      </c>
      <c r="N174" s="6" t="s">
        <v>61</v>
      </c>
      <c r="O174" s="7">
        <v>53</v>
      </c>
    </row>
    <row r="175" spans="1:15">
      <c r="A175" s="22">
        <v>2073</v>
      </c>
      <c r="B175" s="23">
        <v>5110</v>
      </c>
      <c r="C175" s="13" t="s">
        <v>14</v>
      </c>
      <c r="D175" s="15">
        <v>27</v>
      </c>
      <c r="K175" s="5">
        <v>2097</v>
      </c>
      <c r="L175" s="5" t="s">
        <v>242</v>
      </c>
      <c r="M175" s="5" t="s">
        <v>243</v>
      </c>
      <c r="N175" s="6" t="s">
        <v>70</v>
      </c>
      <c r="O175" s="7">
        <v>54</v>
      </c>
    </row>
    <row r="176" spans="1:15">
      <c r="A176" s="22">
        <v>2074</v>
      </c>
      <c r="B176" s="23">
        <v>5140</v>
      </c>
      <c r="C176" s="13" t="s">
        <v>27</v>
      </c>
      <c r="D176" s="15">
        <v>26</v>
      </c>
      <c r="K176" s="5">
        <v>2098</v>
      </c>
      <c r="L176" s="5" t="s">
        <v>244</v>
      </c>
      <c r="M176" s="5" t="s">
        <v>245</v>
      </c>
      <c r="N176" s="6" t="s">
        <v>79</v>
      </c>
      <c r="O176" s="7">
        <v>55</v>
      </c>
    </row>
    <row r="177" spans="1:15">
      <c r="A177" s="22">
        <v>2075</v>
      </c>
      <c r="B177" s="23">
        <v>5170</v>
      </c>
      <c r="C177" s="13" t="s">
        <v>38</v>
      </c>
      <c r="D177" s="15">
        <v>25</v>
      </c>
      <c r="K177" s="5">
        <v>2099</v>
      </c>
      <c r="L177" s="5" t="s">
        <v>246</v>
      </c>
      <c r="M177" s="5" t="s">
        <v>247</v>
      </c>
      <c r="N177" s="6" t="s">
        <v>88</v>
      </c>
      <c r="O177" s="7">
        <v>56</v>
      </c>
    </row>
    <row r="178" spans="1:15">
      <c r="A178" s="22">
        <v>2076</v>
      </c>
      <c r="B178" s="23">
        <v>5200</v>
      </c>
      <c r="C178" s="13" t="s">
        <v>47</v>
      </c>
      <c r="D178" s="15">
        <v>24</v>
      </c>
      <c r="K178" s="5">
        <v>2100</v>
      </c>
      <c r="L178" s="5" t="s">
        <v>248</v>
      </c>
      <c r="M178" s="5" t="s">
        <v>249</v>
      </c>
      <c r="N178" s="6" t="s">
        <v>97</v>
      </c>
      <c r="O178" s="7">
        <v>57</v>
      </c>
    </row>
    <row r="179" spans="1:15">
      <c r="A179" s="22">
        <v>2077</v>
      </c>
      <c r="B179" s="23">
        <v>5229</v>
      </c>
      <c r="C179" s="13" t="s">
        <v>57</v>
      </c>
      <c r="D179" s="15">
        <v>23</v>
      </c>
      <c r="K179" s="5">
        <v>2101</v>
      </c>
      <c r="L179" s="5" t="s">
        <v>250</v>
      </c>
      <c r="M179" s="5" t="s">
        <v>251</v>
      </c>
      <c r="N179" s="6" t="s">
        <v>106</v>
      </c>
      <c r="O179" s="7">
        <v>58</v>
      </c>
    </row>
    <row r="180" spans="1:15">
      <c r="A180" s="22">
        <v>2078</v>
      </c>
      <c r="B180" s="23">
        <v>5259</v>
      </c>
      <c r="C180" s="13" t="s">
        <v>66</v>
      </c>
      <c r="D180" s="15">
        <v>22</v>
      </c>
      <c r="K180" s="5">
        <v>2102</v>
      </c>
      <c r="L180" s="5" t="s">
        <v>252</v>
      </c>
      <c r="M180" s="5" t="s">
        <v>253</v>
      </c>
      <c r="N180" s="6" t="s">
        <v>115</v>
      </c>
      <c r="O180" s="7">
        <v>59</v>
      </c>
    </row>
    <row r="181" spans="1:15">
      <c r="A181" s="22">
        <v>2079</v>
      </c>
      <c r="B181" s="23">
        <v>5288</v>
      </c>
      <c r="C181" s="13" t="s">
        <v>221</v>
      </c>
      <c r="D181" s="15">
        <v>21</v>
      </c>
      <c r="K181" s="5">
        <v>2103</v>
      </c>
      <c r="L181" s="5" t="s">
        <v>254</v>
      </c>
      <c r="M181" s="5" t="s">
        <v>255</v>
      </c>
      <c r="N181" s="6" t="s">
        <v>123</v>
      </c>
      <c r="O181" s="7">
        <v>60</v>
      </c>
    </row>
    <row r="182" spans="1:15">
      <c r="A182" s="22">
        <v>2080</v>
      </c>
      <c r="B182" s="23">
        <v>5318</v>
      </c>
      <c r="C182" s="13" t="s">
        <v>75</v>
      </c>
      <c r="D182" s="15">
        <v>20</v>
      </c>
      <c r="K182" s="5">
        <v>2104</v>
      </c>
      <c r="L182" s="5" t="s">
        <v>19</v>
      </c>
      <c r="M182" s="10" t="s">
        <v>20</v>
      </c>
      <c r="N182" s="6" t="s">
        <v>21</v>
      </c>
      <c r="O182" s="7">
        <v>1</v>
      </c>
    </row>
    <row r="183" spans="1:15">
      <c r="A183" s="22">
        <v>2081</v>
      </c>
      <c r="B183" s="23">
        <v>5347</v>
      </c>
      <c r="C183" s="13" t="s">
        <v>84</v>
      </c>
      <c r="D183" s="15">
        <v>19</v>
      </c>
      <c r="K183" s="5">
        <v>2105</v>
      </c>
      <c r="L183" s="5" t="s">
        <v>30</v>
      </c>
      <c r="M183" s="5" t="s">
        <v>31</v>
      </c>
      <c r="N183" s="6" t="s">
        <v>32</v>
      </c>
      <c r="O183" s="7">
        <v>2</v>
      </c>
    </row>
    <row r="184" spans="1:15">
      <c r="A184" s="22">
        <v>2082</v>
      </c>
      <c r="B184" s="23">
        <v>5377</v>
      </c>
      <c r="C184" s="13" t="s">
        <v>93</v>
      </c>
      <c r="D184" s="15">
        <v>18</v>
      </c>
      <c r="K184" s="5">
        <v>2106</v>
      </c>
      <c r="L184" s="5" t="s">
        <v>40</v>
      </c>
      <c r="M184" s="5" t="s">
        <v>41</v>
      </c>
      <c r="N184" s="6" t="s">
        <v>42</v>
      </c>
      <c r="O184" s="7">
        <v>3</v>
      </c>
    </row>
    <row r="185" spans="1:15">
      <c r="A185" s="22">
        <v>2083</v>
      </c>
      <c r="B185" s="23">
        <v>5406</v>
      </c>
      <c r="C185" s="13" t="s">
        <v>110</v>
      </c>
      <c r="D185" s="15">
        <v>17</v>
      </c>
      <c r="K185" s="5">
        <v>2107</v>
      </c>
      <c r="L185" s="5" t="s">
        <v>50</v>
      </c>
      <c r="M185" s="5" t="s">
        <v>51</v>
      </c>
      <c r="N185" s="6" t="s">
        <v>52</v>
      </c>
      <c r="O185" s="7">
        <v>4</v>
      </c>
    </row>
    <row r="186" spans="1:15">
      <c r="A186" s="22">
        <v>2084</v>
      </c>
      <c r="B186" s="23">
        <v>5435</v>
      </c>
      <c r="C186" s="13" t="s">
        <v>119</v>
      </c>
      <c r="D186" s="15">
        <v>16</v>
      </c>
      <c r="K186" s="5">
        <v>2108</v>
      </c>
      <c r="L186" s="5" t="s">
        <v>59</v>
      </c>
      <c r="M186" s="5" t="s">
        <v>60</v>
      </c>
      <c r="N186" s="6" t="s">
        <v>61</v>
      </c>
      <c r="O186" s="7">
        <v>5</v>
      </c>
    </row>
    <row r="187" spans="1:15">
      <c r="A187" s="22">
        <v>2085</v>
      </c>
      <c r="B187" s="23">
        <v>5465</v>
      </c>
      <c r="C187" s="13" t="s">
        <v>125</v>
      </c>
      <c r="D187" s="15">
        <v>15</v>
      </c>
      <c r="K187" s="5">
        <v>2109</v>
      </c>
      <c r="L187" s="5" t="s">
        <v>68</v>
      </c>
      <c r="M187" s="5" t="s">
        <v>69</v>
      </c>
      <c r="N187" s="6" t="s">
        <v>70</v>
      </c>
      <c r="O187" s="7">
        <v>6</v>
      </c>
    </row>
    <row r="188" spans="1:15">
      <c r="A188" s="22">
        <v>2086</v>
      </c>
      <c r="B188" s="23">
        <v>5494</v>
      </c>
      <c r="C188" s="13" t="s">
        <v>14</v>
      </c>
      <c r="D188" s="15">
        <v>14</v>
      </c>
      <c r="K188" s="5">
        <v>2110</v>
      </c>
      <c r="L188" s="5" t="s">
        <v>77</v>
      </c>
      <c r="M188" s="5" t="s">
        <v>78</v>
      </c>
      <c r="N188" s="6" t="s">
        <v>79</v>
      </c>
      <c r="O188" s="7">
        <v>7</v>
      </c>
    </row>
    <row r="189" spans="1:15">
      <c r="A189" s="22">
        <v>2087</v>
      </c>
      <c r="B189" s="23">
        <v>5524</v>
      </c>
      <c r="C189" s="13" t="s">
        <v>27</v>
      </c>
      <c r="D189" s="15">
        <v>13</v>
      </c>
      <c r="K189" s="5">
        <v>2111</v>
      </c>
      <c r="L189" s="5" t="s">
        <v>86</v>
      </c>
      <c r="M189" s="5" t="s">
        <v>87</v>
      </c>
      <c r="N189" s="6" t="s">
        <v>88</v>
      </c>
      <c r="O189" s="7">
        <v>8</v>
      </c>
    </row>
    <row r="190" spans="1:15">
      <c r="A190" s="22">
        <v>2088</v>
      </c>
      <c r="B190" s="23">
        <v>5554</v>
      </c>
      <c r="C190" s="13" t="s">
        <v>38</v>
      </c>
      <c r="D190" s="15">
        <v>12</v>
      </c>
      <c r="K190" s="5">
        <v>2112</v>
      </c>
      <c r="L190" s="5" t="s">
        <v>95</v>
      </c>
      <c r="M190" s="5" t="s">
        <v>96</v>
      </c>
      <c r="N190" s="6" t="s">
        <v>97</v>
      </c>
      <c r="O190" s="7">
        <v>9</v>
      </c>
    </row>
    <row r="191" spans="1:15">
      <c r="A191" s="22">
        <v>2089</v>
      </c>
      <c r="B191" s="23">
        <v>5583</v>
      </c>
      <c r="C191" s="13" t="s">
        <v>47</v>
      </c>
      <c r="D191" s="15">
        <v>11</v>
      </c>
      <c r="K191" s="5">
        <v>2113</v>
      </c>
      <c r="L191" s="5" t="s">
        <v>104</v>
      </c>
      <c r="M191" s="5" t="s">
        <v>105</v>
      </c>
      <c r="N191" s="6" t="s">
        <v>106</v>
      </c>
      <c r="O191" s="7">
        <v>10</v>
      </c>
    </row>
    <row r="192" spans="1:15">
      <c r="A192" s="22">
        <v>2090</v>
      </c>
      <c r="B192" s="23">
        <v>5613</v>
      </c>
      <c r="C192" s="13" t="s">
        <v>57</v>
      </c>
      <c r="D192" s="15">
        <v>10</v>
      </c>
      <c r="K192" s="5">
        <v>2114</v>
      </c>
      <c r="L192" s="5" t="s">
        <v>113</v>
      </c>
      <c r="M192" s="5" t="s">
        <v>114</v>
      </c>
      <c r="N192" s="6" t="s">
        <v>115</v>
      </c>
      <c r="O192" s="7">
        <v>11</v>
      </c>
    </row>
    <row r="193" spans="1:15">
      <c r="A193" s="22">
        <v>2091</v>
      </c>
      <c r="B193" s="23">
        <v>5643</v>
      </c>
      <c r="C193" s="13" t="s">
        <v>66</v>
      </c>
      <c r="D193" s="15">
        <v>9</v>
      </c>
      <c r="K193" s="5">
        <v>2115</v>
      </c>
      <c r="L193" s="5" t="s">
        <v>121</v>
      </c>
      <c r="M193" s="5" t="s">
        <v>122</v>
      </c>
      <c r="N193" s="6" t="s">
        <v>123</v>
      </c>
      <c r="O193" s="7">
        <v>12</v>
      </c>
    </row>
    <row r="194" spans="1:15">
      <c r="A194" s="22">
        <v>2092</v>
      </c>
      <c r="B194" s="23">
        <v>5672</v>
      </c>
      <c r="C194" s="13" t="s">
        <v>75</v>
      </c>
      <c r="D194" s="15">
        <v>8</v>
      </c>
      <c r="K194" s="5">
        <v>2116</v>
      </c>
      <c r="L194" s="5" t="s">
        <v>127</v>
      </c>
      <c r="M194" s="5" t="s">
        <v>128</v>
      </c>
      <c r="N194" s="6" t="s">
        <v>21</v>
      </c>
      <c r="O194" s="7">
        <v>13</v>
      </c>
    </row>
    <row r="195" spans="1:15">
      <c r="A195" s="22">
        <v>2093</v>
      </c>
      <c r="B195" s="23">
        <v>5702</v>
      </c>
      <c r="C195" s="13" t="s">
        <v>84</v>
      </c>
      <c r="D195" s="15">
        <v>7</v>
      </c>
      <c r="K195" s="5">
        <v>2117</v>
      </c>
      <c r="L195" s="5" t="s">
        <v>131</v>
      </c>
      <c r="M195" s="5" t="s">
        <v>132</v>
      </c>
      <c r="N195" s="6" t="s">
        <v>32</v>
      </c>
      <c r="O195" s="7">
        <v>14</v>
      </c>
    </row>
    <row r="196" spans="1:15">
      <c r="A196" s="22">
        <v>2094</v>
      </c>
      <c r="B196" s="23">
        <v>5731</v>
      </c>
      <c r="C196" s="13" t="s">
        <v>93</v>
      </c>
      <c r="D196" s="15">
        <v>6</v>
      </c>
      <c r="K196" s="5">
        <v>2118</v>
      </c>
      <c r="L196" s="5" t="s">
        <v>135</v>
      </c>
      <c r="M196" s="5" t="s">
        <v>136</v>
      </c>
      <c r="N196" s="6" t="s">
        <v>42</v>
      </c>
      <c r="O196" s="7">
        <v>15</v>
      </c>
    </row>
    <row r="197" spans="1:15">
      <c r="A197" s="22">
        <v>2095</v>
      </c>
      <c r="B197" s="23">
        <v>5761</v>
      </c>
      <c r="C197" s="13" t="s">
        <v>110</v>
      </c>
      <c r="D197" s="15">
        <v>5</v>
      </c>
      <c r="K197" s="5">
        <v>2119</v>
      </c>
      <c r="L197" s="5" t="s">
        <v>139</v>
      </c>
      <c r="M197" s="5" t="s">
        <v>140</v>
      </c>
      <c r="N197" s="6" t="s">
        <v>52</v>
      </c>
      <c r="O197" s="7">
        <v>16</v>
      </c>
    </row>
    <row r="198" spans="1:15">
      <c r="A198" s="22">
        <v>2096</v>
      </c>
      <c r="B198" s="23">
        <v>5790</v>
      </c>
      <c r="C198" s="13" t="s">
        <v>119</v>
      </c>
      <c r="D198" s="15">
        <v>4</v>
      </c>
      <c r="K198" s="5">
        <v>2120</v>
      </c>
      <c r="L198" s="5" t="s">
        <v>143</v>
      </c>
      <c r="M198" s="5" t="s">
        <v>144</v>
      </c>
      <c r="N198" s="6" t="s">
        <v>61</v>
      </c>
      <c r="O198" s="7">
        <v>17</v>
      </c>
    </row>
    <row r="199" spans="1:15">
      <c r="A199" s="22">
        <v>2097</v>
      </c>
      <c r="B199" s="23">
        <v>5820</v>
      </c>
      <c r="C199" s="13" t="s">
        <v>125</v>
      </c>
      <c r="D199" s="15">
        <v>3</v>
      </c>
      <c r="K199" s="5">
        <v>2121</v>
      </c>
      <c r="L199" s="5" t="s">
        <v>147</v>
      </c>
      <c r="M199" s="5" t="s">
        <v>148</v>
      </c>
      <c r="N199" s="6" t="s">
        <v>70</v>
      </c>
      <c r="O199" s="7">
        <v>18</v>
      </c>
    </row>
    <row r="200" spans="1:15">
      <c r="A200" s="22">
        <v>2098</v>
      </c>
      <c r="B200" s="23">
        <v>5849</v>
      </c>
      <c r="C200" s="13" t="s">
        <v>14</v>
      </c>
      <c r="D200" s="15">
        <v>2</v>
      </c>
      <c r="K200" s="5">
        <v>2122</v>
      </c>
      <c r="L200" s="5" t="s">
        <v>151</v>
      </c>
      <c r="M200" s="5" t="s">
        <v>152</v>
      </c>
      <c r="N200" s="6" t="s">
        <v>79</v>
      </c>
      <c r="O200" s="7">
        <v>19</v>
      </c>
    </row>
    <row r="201" spans="1:15">
      <c r="A201" s="22">
        <v>2099</v>
      </c>
      <c r="B201" s="23">
        <v>5878</v>
      </c>
      <c r="C201" s="13" t="s">
        <v>27</v>
      </c>
      <c r="D201" s="15">
        <v>1</v>
      </c>
      <c r="K201" s="5">
        <v>2123</v>
      </c>
      <c r="L201" s="5" t="s">
        <v>155</v>
      </c>
      <c r="M201" s="5" t="s">
        <v>156</v>
      </c>
      <c r="N201" s="6" t="s">
        <v>88</v>
      </c>
      <c r="O201" s="7">
        <v>20</v>
      </c>
    </row>
    <row r="202" spans="1:15">
      <c r="A202" s="22">
        <v>2100</v>
      </c>
      <c r="B202" s="23">
        <v>5908</v>
      </c>
      <c r="C202" s="13" t="s">
        <v>38</v>
      </c>
      <c r="D202" s="15"/>
      <c r="K202" s="5">
        <v>2124</v>
      </c>
      <c r="L202" s="5" t="s">
        <v>159</v>
      </c>
      <c r="M202" s="5" t="s">
        <v>160</v>
      </c>
      <c r="N202" s="6" t="s">
        <v>97</v>
      </c>
      <c r="O202" s="7">
        <v>21</v>
      </c>
    </row>
    <row r="203" spans="1:15">
      <c r="A203" s="22">
        <v>2101</v>
      </c>
      <c r="B203" s="23">
        <v>5938</v>
      </c>
      <c r="C203" s="13" t="s">
        <v>47</v>
      </c>
      <c r="D203" s="15"/>
      <c r="K203" s="5">
        <v>2125</v>
      </c>
      <c r="L203" s="5" t="s">
        <v>163</v>
      </c>
      <c r="M203" s="5" t="s">
        <v>164</v>
      </c>
      <c r="N203" s="6" t="s">
        <v>106</v>
      </c>
      <c r="O203" s="7">
        <v>22</v>
      </c>
    </row>
    <row r="204" spans="1:15">
      <c r="A204" s="22">
        <v>2102</v>
      </c>
      <c r="B204" s="23">
        <v>5967</v>
      </c>
      <c r="C204" s="13" t="s">
        <v>57</v>
      </c>
      <c r="D204" s="15"/>
      <c r="K204" s="5">
        <v>2126</v>
      </c>
      <c r="L204" s="5" t="s">
        <v>167</v>
      </c>
      <c r="M204" s="5" t="s">
        <v>168</v>
      </c>
      <c r="N204" s="6" t="s">
        <v>115</v>
      </c>
      <c r="O204" s="7">
        <v>23</v>
      </c>
    </row>
    <row r="205" spans="1:15">
      <c r="A205" s="22">
        <v>2103</v>
      </c>
      <c r="B205" s="23">
        <v>5997</v>
      </c>
      <c r="C205" s="13" t="s">
        <v>66</v>
      </c>
      <c r="D205" s="15"/>
      <c r="K205" s="5">
        <v>2127</v>
      </c>
      <c r="L205" s="5" t="s">
        <v>171</v>
      </c>
      <c r="M205" s="5" t="s">
        <v>172</v>
      </c>
      <c r="N205" s="6" t="s">
        <v>123</v>
      </c>
      <c r="O205" s="7">
        <v>24</v>
      </c>
    </row>
    <row r="206" spans="1:15">
      <c r="A206" s="22">
        <v>2104</v>
      </c>
      <c r="B206" s="23">
        <v>6026</v>
      </c>
      <c r="C206" s="13" t="s">
        <v>75</v>
      </c>
      <c r="D206" s="15"/>
      <c r="K206" s="5">
        <v>2128</v>
      </c>
      <c r="L206" s="5" t="s">
        <v>175</v>
      </c>
      <c r="M206" s="5" t="s">
        <v>176</v>
      </c>
      <c r="N206" s="6" t="s">
        <v>21</v>
      </c>
      <c r="O206" s="7">
        <v>25</v>
      </c>
    </row>
    <row r="207" spans="1:15">
      <c r="A207" s="22">
        <v>2105</v>
      </c>
      <c r="B207" s="23">
        <v>6056</v>
      </c>
      <c r="C207" s="13" t="s">
        <v>84</v>
      </c>
      <c r="D207" s="15"/>
      <c r="K207" s="5">
        <v>2129</v>
      </c>
      <c r="L207" s="5" t="s">
        <v>179</v>
      </c>
      <c r="M207" s="5" t="s">
        <v>180</v>
      </c>
      <c r="N207" s="6" t="s">
        <v>32</v>
      </c>
      <c r="O207" s="7">
        <v>26</v>
      </c>
    </row>
    <row r="208" spans="1:15">
      <c r="A208" s="22">
        <v>2106</v>
      </c>
      <c r="B208" s="23">
        <v>6086</v>
      </c>
      <c r="C208" s="13" t="s">
        <v>93</v>
      </c>
      <c r="D208" s="15"/>
      <c r="K208" s="5">
        <v>2130</v>
      </c>
      <c r="L208" s="5" t="s">
        <v>182</v>
      </c>
      <c r="M208" s="5" t="s">
        <v>183</v>
      </c>
      <c r="N208" s="6" t="s">
        <v>42</v>
      </c>
      <c r="O208" s="7">
        <v>27</v>
      </c>
    </row>
    <row r="209" spans="1:15">
      <c r="A209" s="22">
        <v>2107</v>
      </c>
      <c r="B209" s="23">
        <v>6115</v>
      </c>
      <c r="C209" s="13" t="s">
        <v>110</v>
      </c>
      <c r="D209" s="15"/>
      <c r="K209" s="5">
        <v>2131</v>
      </c>
      <c r="L209" s="5" t="s">
        <v>185</v>
      </c>
      <c r="M209" s="5" t="s">
        <v>186</v>
      </c>
      <c r="N209" s="6" t="s">
        <v>52</v>
      </c>
      <c r="O209" s="7">
        <v>28</v>
      </c>
    </row>
    <row r="210" spans="1:15">
      <c r="A210" s="22">
        <v>2108</v>
      </c>
      <c r="B210" s="23">
        <v>6145</v>
      </c>
      <c r="C210" s="13" t="s">
        <v>119</v>
      </c>
      <c r="D210" s="15"/>
      <c r="K210" s="5">
        <v>2132</v>
      </c>
      <c r="L210" s="5" t="s">
        <v>188</v>
      </c>
      <c r="M210" s="5" t="s">
        <v>189</v>
      </c>
      <c r="N210" s="6" t="s">
        <v>61</v>
      </c>
      <c r="O210" s="7">
        <v>29</v>
      </c>
    </row>
    <row r="211" spans="1:15">
      <c r="A211" s="22">
        <v>2109</v>
      </c>
      <c r="B211" s="23">
        <v>6174</v>
      </c>
      <c r="C211" s="13" t="s">
        <v>125</v>
      </c>
      <c r="D211" s="15"/>
      <c r="K211" s="5">
        <v>2133</v>
      </c>
      <c r="L211" s="5" t="s">
        <v>191</v>
      </c>
      <c r="M211" s="5" t="s">
        <v>192</v>
      </c>
      <c r="N211" s="6" t="s">
        <v>70</v>
      </c>
      <c r="O211" s="7">
        <v>30</v>
      </c>
    </row>
    <row r="212" spans="1:15">
      <c r="A212" s="22">
        <v>2110</v>
      </c>
      <c r="B212" s="23">
        <v>6204</v>
      </c>
      <c r="C212" s="13" t="s">
        <v>14</v>
      </c>
      <c r="D212" s="15"/>
      <c r="K212" s="5">
        <v>2134</v>
      </c>
      <c r="L212" s="5" t="s">
        <v>194</v>
      </c>
      <c r="M212" s="5" t="s">
        <v>195</v>
      </c>
      <c r="N212" s="6" t="s">
        <v>79</v>
      </c>
      <c r="O212" s="7">
        <v>31</v>
      </c>
    </row>
    <row r="213" spans="1:15">
      <c r="A213" s="22">
        <v>2111</v>
      </c>
      <c r="B213" s="23">
        <v>6233</v>
      </c>
      <c r="C213" s="13" t="s">
        <v>27</v>
      </c>
      <c r="D213" s="15"/>
      <c r="K213" s="5">
        <v>2135</v>
      </c>
      <c r="L213" s="5" t="s">
        <v>197</v>
      </c>
      <c r="M213" s="5" t="s">
        <v>198</v>
      </c>
      <c r="N213" s="6" t="s">
        <v>88</v>
      </c>
      <c r="O213" s="7">
        <v>32</v>
      </c>
    </row>
    <row r="214" spans="1:15">
      <c r="A214" s="22">
        <v>2112</v>
      </c>
      <c r="B214" s="23">
        <v>6263</v>
      </c>
      <c r="C214" s="13" t="s">
        <v>38</v>
      </c>
      <c r="D214" s="15"/>
      <c r="K214" s="5">
        <v>2136</v>
      </c>
      <c r="L214" s="5" t="s">
        <v>199</v>
      </c>
      <c r="M214" s="5" t="s">
        <v>200</v>
      </c>
      <c r="N214" s="6" t="s">
        <v>97</v>
      </c>
      <c r="O214" s="7">
        <v>33</v>
      </c>
    </row>
    <row r="215" spans="1:15">
      <c r="A215" s="22">
        <v>2113</v>
      </c>
      <c r="B215" s="23">
        <v>6292</v>
      </c>
      <c r="C215" s="13" t="s">
        <v>257</v>
      </c>
      <c r="D215" s="15"/>
      <c r="K215" s="5">
        <v>2137</v>
      </c>
      <c r="L215" s="5" t="s">
        <v>201</v>
      </c>
      <c r="M215" s="5" t="s">
        <v>202</v>
      </c>
      <c r="N215" s="6" t="s">
        <v>106</v>
      </c>
      <c r="O215" s="7">
        <v>34</v>
      </c>
    </row>
    <row r="216" spans="1:15">
      <c r="A216" s="22">
        <v>2114</v>
      </c>
      <c r="B216" s="23">
        <v>6321</v>
      </c>
      <c r="C216" s="13" t="s">
        <v>47</v>
      </c>
      <c r="D216" s="15"/>
      <c r="K216" s="5">
        <v>2138</v>
      </c>
      <c r="L216" s="5" t="s">
        <v>203</v>
      </c>
      <c r="M216" s="5" t="s">
        <v>204</v>
      </c>
      <c r="N216" s="6" t="s">
        <v>115</v>
      </c>
      <c r="O216" s="7">
        <v>35</v>
      </c>
    </row>
    <row r="217" spans="1:15">
      <c r="A217" s="22">
        <v>2115</v>
      </c>
      <c r="B217" s="23">
        <v>6351</v>
      </c>
      <c r="C217" s="13" t="s">
        <v>57</v>
      </c>
      <c r="D217" s="15"/>
      <c r="K217" s="5">
        <v>2139</v>
      </c>
      <c r="L217" s="5" t="s">
        <v>205</v>
      </c>
      <c r="M217" s="5" t="s">
        <v>206</v>
      </c>
      <c r="N217" s="6" t="s">
        <v>123</v>
      </c>
      <c r="O217" s="7">
        <v>36</v>
      </c>
    </row>
    <row r="218" spans="1:15">
      <c r="A218" s="22">
        <v>2116</v>
      </c>
      <c r="B218" s="23">
        <v>6380</v>
      </c>
      <c r="C218" s="13" t="s">
        <v>66</v>
      </c>
      <c r="D218" s="15"/>
      <c r="K218" s="5">
        <v>2140</v>
      </c>
      <c r="L218" s="5" t="s">
        <v>207</v>
      </c>
      <c r="M218" s="5" t="s">
        <v>208</v>
      </c>
      <c r="N218" s="6" t="s">
        <v>21</v>
      </c>
      <c r="O218" s="7">
        <v>37</v>
      </c>
    </row>
    <row r="219" spans="1:15">
      <c r="A219" s="22">
        <v>2117</v>
      </c>
      <c r="B219" s="23">
        <v>6410</v>
      </c>
      <c r="C219" s="13" t="s">
        <v>75</v>
      </c>
      <c r="D219" s="15"/>
      <c r="K219" s="5">
        <v>2141</v>
      </c>
      <c r="L219" s="5" t="s">
        <v>209</v>
      </c>
      <c r="M219" s="5" t="s">
        <v>210</v>
      </c>
      <c r="N219" s="6" t="s">
        <v>32</v>
      </c>
      <c r="O219" s="7">
        <v>38</v>
      </c>
    </row>
    <row r="220" spans="1:15">
      <c r="A220" s="22">
        <v>2118</v>
      </c>
      <c r="B220" s="23">
        <v>6440</v>
      </c>
      <c r="C220" s="13" t="s">
        <v>84</v>
      </c>
      <c r="D220" s="15"/>
      <c r="K220" s="5">
        <v>2142</v>
      </c>
      <c r="L220" s="5" t="s">
        <v>211</v>
      </c>
      <c r="M220" s="5" t="s">
        <v>212</v>
      </c>
      <c r="N220" s="6" t="s">
        <v>42</v>
      </c>
      <c r="O220" s="7">
        <v>39</v>
      </c>
    </row>
    <row r="221" spans="1:15">
      <c r="A221" s="22">
        <v>2119</v>
      </c>
      <c r="B221" s="23">
        <v>6469</v>
      </c>
      <c r="C221" s="13" t="s">
        <v>93</v>
      </c>
      <c r="D221" s="15"/>
      <c r="K221" s="5">
        <v>2143</v>
      </c>
      <c r="L221" s="5" t="s">
        <v>213</v>
      </c>
      <c r="M221" s="5" t="s">
        <v>214</v>
      </c>
      <c r="N221" s="6" t="s">
        <v>52</v>
      </c>
      <c r="O221" s="7">
        <v>40</v>
      </c>
    </row>
    <row r="222" spans="1:15">
      <c r="A222" s="22">
        <v>2120</v>
      </c>
      <c r="B222" s="23">
        <v>6499</v>
      </c>
      <c r="C222" s="13" t="s">
        <v>110</v>
      </c>
      <c r="D222" s="15"/>
      <c r="K222" s="5">
        <v>2144</v>
      </c>
      <c r="L222" s="5" t="s">
        <v>215</v>
      </c>
      <c r="M222" s="5" t="s">
        <v>216</v>
      </c>
      <c r="N222" s="6" t="s">
        <v>61</v>
      </c>
      <c r="O222" s="7">
        <v>41</v>
      </c>
    </row>
    <row r="223" spans="1:15">
      <c r="A223" s="22">
        <v>2121</v>
      </c>
      <c r="B223" s="23">
        <v>6529</v>
      </c>
      <c r="C223" s="13" t="s">
        <v>119</v>
      </c>
      <c r="D223" s="15"/>
      <c r="K223" s="5">
        <v>2145</v>
      </c>
      <c r="L223" s="5" t="s">
        <v>217</v>
      </c>
      <c r="M223" s="5" t="s">
        <v>218</v>
      </c>
      <c r="N223" s="6" t="s">
        <v>70</v>
      </c>
      <c r="O223" s="7">
        <v>42</v>
      </c>
    </row>
    <row r="224" spans="1:15">
      <c r="A224" s="22">
        <v>2122</v>
      </c>
      <c r="B224" s="23">
        <v>6558</v>
      </c>
      <c r="C224" s="13" t="s">
        <v>125</v>
      </c>
      <c r="D224" s="15"/>
      <c r="K224" s="5">
        <v>2146</v>
      </c>
      <c r="L224" s="5" t="s">
        <v>219</v>
      </c>
      <c r="M224" s="5" t="s">
        <v>220</v>
      </c>
      <c r="N224" s="6" t="s">
        <v>79</v>
      </c>
      <c r="O224" s="7">
        <v>43</v>
      </c>
    </row>
    <row r="225" spans="1:15">
      <c r="A225" s="22">
        <v>2123</v>
      </c>
      <c r="B225" s="23">
        <v>6588</v>
      </c>
      <c r="C225" s="13" t="s">
        <v>14</v>
      </c>
      <c r="D225" s="15"/>
      <c r="K225" s="5">
        <v>2147</v>
      </c>
      <c r="L225" s="5" t="s">
        <v>222</v>
      </c>
      <c r="M225" s="5" t="s">
        <v>223</v>
      </c>
      <c r="N225" s="6" t="s">
        <v>88</v>
      </c>
      <c r="O225" s="7">
        <v>44</v>
      </c>
    </row>
    <row r="226" spans="1:15">
      <c r="A226" s="22">
        <v>2124</v>
      </c>
      <c r="B226" s="23">
        <v>6617</v>
      </c>
      <c r="C226" s="13" t="s">
        <v>27</v>
      </c>
      <c r="D226" s="15"/>
      <c r="K226" s="5">
        <v>2148</v>
      </c>
      <c r="L226" s="5" t="s">
        <v>224</v>
      </c>
      <c r="M226" s="5" t="s">
        <v>225</v>
      </c>
      <c r="N226" s="6" t="s">
        <v>97</v>
      </c>
      <c r="O226" s="7">
        <v>45</v>
      </c>
    </row>
    <row r="227" spans="1:15">
      <c r="A227" s="22">
        <v>2125</v>
      </c>
      <c r="B227" s="23">
        <v>6647</v>
      </c>
      <c r="C227" s="13" t="s">
        <v>38</v>
      </c>
      <c r="D227" s="15"/>
      <c r="K227" s="5">
        <v>2149</v>
      </c>
      <c r="L227" s="5" t="s">
        <v>226</v>
      </c>
      <c r="M227" s="5" t="s">
        <v>227</v>
      </c>
      <c r="N227" s="6" t="s">
        <v>106</v>
      </c>
      <c r="O227" s="7">
        <v>46</v>
      </c>
    </row>
    <row r="228" spans="1:15">
      <c r="A228" s="22">
        <v>2126</v>
      </c>
      <c r="B228" s="23">
        <v>6676</v>
      </c>
      <c r="C228" s="13" t="s">
        <v>47</v>
      </c>
      <c r="D228" s="15"/>
      <c r="K228" s="5">
        <v>2150</v>
      </c>
      <c r="L228" s="5" t="s">
        <v>228</v>
      </c>
      <c r="M228" s="5" t="s">
        <v>229</v>
      </c>
      <c r="N228" s="6" t="s">
        <v>115</v>
      </c>
      <c r="O228" s="7">
        <v>47</v>
      </c>
    </row>
    <row r="229" spans="1:15">
      <c r="A229" s="22">
        <v>2127</v>
      </c>
      <c r="B229" s="23">
        <v>6705</v>
      </c>
      <c r="C229" s="13" t="s">
        <v>57</v>
      </c>
      <c r="D229" s="15"/>
      <c r="K229" s="5">
        <v>2151</v>
      </c>
      <c r="L229" s="5" t="s">
        <v>230</v>
      </c>
      <c r="M229" s="5" t="s">
        <v>231</v>
      </c>
      <c r="N229" s="6" t="s">
        <v>123</v>
      </c>
      <c r="O229" s="7">
        <v>48</v>
      </c>
    </row>
    <row r="230" spans="1:15">
      <c r="A230" s="22">
        <v>2128</v>
      </c>
      <c r="B230" s="23">
        <v>6735</v>
      </c>
      <c r="C230" s="13" t="s">
        <v>66</v>
      </c>
      <c r="D230" s="15"/>
      <c r="K230" s="5">
        <v>2152</v>
      </c>
      <c r="L230" s="5" t="s">
        <v>232</v>
      </c>
      <c r="M230" s="5" t="s">
        <v>233</v>
      </c>
      <c r="N230" s="6" t="s">
        <v>21</v>
      </c>
      <c r="O230" s="7">
        <v>49</v>
      </c>
    </row>
    <row r="231" spans="1:15">
      <c r="A231" s="22">
        <v>2129</v>
      </c>
      <c r="B231" s="23">
        <v>6764</v>
      </c>
      <c r="C231" s="13" t="s">
        <v>75</v>
      </c>
      <c r="D231" s="15"/>
      <c r="K231" s="5">
        <v>2153</v>
      </c>
      <c r="L231" s="5" t="s">
        <v>234</v>
      </c>
      <c r="M231" s="5" t="s">
        <v>235</v>
      </c>
      <c r="N231" s="6" t="s">
        <v>32</v>
      </c>
      <c r="O231" s="7">
        <v>50</v>
      </c>
    </row>
    <row r="232" spans="1:15">
      <c r="A232" s="22">
        <v>2130</v>
      </c>
      <c r="B232" s="23">
        <v>6794</v>
      </c>
      <c r="C232" s="13" t="s">
        <v>84</v>
      </c>
      <c r="D232" s="15"/>
      <c r="K232" s="5">
        <v>2154</v>
      </c>
      <c r="L232" s="5" t="s">
        <v>236</v>
      </c>
      <c r="M232" s="5" t="s">
        <v>237</v>
      </c>
      <c r="N232" s="6" t="s">
        <v>42</v>
      </c>
      <c r="O232" s="7">
        <v>51</v>
      </c>
    </row>
    <row r="233" spans="1:15">
      <c r="A233" s="22">
        <v>2131</v>
      </c>
      <c r="B233" s="23">
        <v>6823</v>
      </c>
      <c r="C233" s="13" t="s">
        <v>93</v>
      </c>
      <c r="D233" s="15"/>
      <c r="K233" s="5">
        <v>2155</v>
      </c>
      <c r="L233" s="5" t="s">
        <v>238</v>
      </c>
      <c r="M233" s="5" t="s">
        <v>239</v>
      </c>
      <c r="N233" s="6" t="s">
        <v>52</v>
      </c>
      <c r="O233" s="7">
        <v>52</v>
      </c>
    </row>
    <row r="234" spans="1:15">
      <c r="A234" s="22">
        <v>2132</v>
      </c>
      <c r="B234" s="23">
        <v>6853</v>
      </c>
      <c r="C234" s="13" t="s">
        <v>110</v>
      </c>
      <c r="D234" s="15"/>
      <c r="K234" s="5">
        <v>2156</v>
      </c>
      <c r="L234" s="5" t="s">
        <v>240</v>
      </c>
      <c r="M234" s="5" t="s">
        <v>241</v>
      </c>
      <c r="N234" s="6" t="s">
        <v>61</v>
      </c>
      <c r="O234" s="7">
        <v>53</v>
      </c>
    </row>
    <row r="235" spans="1:15">
      <c r="A235" s="22">
        <v>2133</v>
      </c>
      <c r="B235" s="23">
        <v>6883</v>
      </c>
      <c r="C235" s="13" t="s">
        <v>119</v>
      </c>
      <c r="D235" s="15"/>
      <c r="K235" s="5">
        <v>2157</v>
      </c>
      <c r="L235" s="5" t="s">
        <v>242</v>
      </c>
      <c r="M235" s="5" t="s">
        <v>243</v>
      </c>
      <c r="N235" s="6" t="s">
        <v>70</v>
      </c>
      <c r="O235" s="7">
        <v>54</v>
      </c>
    </row>
    <row r="236" spans="1:15">
      <c r="A236" s="22">
        <v>2134</v>
      </c>
      <c r="B236" s="23">
        <v>6912</v>
      </c>
      <c r="C236" s="13" t="s">
        <v>125</v>
      </c>
      <c r="D236" s="15"/>
      <c r="K236" s="5">
        <v>2158</v>
      </c>
      <c r="L236" s="5" t="s">
        <v>244</v>
      </c>
      <c r="M236" s="5" t="s">
        <v>245</v>
      </c>
      <c r="N236" s="6" t="s">
        <v>79</v>
      </c>
      <c r="O236" s="7">
        <v>55</v>
      </c>
    </row>
    <row r="237" spans="1:15">
      <c r="A237" s="22">
        <v>2135</v>
      </c>
      <c r="B237" s="23">
        <v>6942</v>
      </c>
      <c r="C237" s="13" t="s">
        <v>14</v>
      </c>
      <c r="D237" s="15"/>
      <c r="K237" s="5">
        <v>2159</v>
      </c>
      <c r="L237" s="5" t="s">
        <v>246</v>
      </c>
      <c r="M237" s="5" t="s">
        <v>247</v>
      </c>
      <c r="N237" s="6" t="s">
        <v>88</v>
      </c>
      <c r="O237" s="7">
        <v>56</v>
      </c>
    </row>
    <row r="238" spans="1:15">
      <c r="A238" s="22">
        <v>2136</v>
      </c>
      <c r="B238" s="23">
        <v>6972</v>
      </c>
      <c r="C238" s="13" t="s">
        <v>27</v>
      </c>
      <c r="D238" s="15"/>
      <c r="K238" s="5">
        <v>2160</v>
      </c>
      <c r="L238" s="5" t="s">
        <v>248</v>
      </c>
      <c r="M238" s="5" t="s">
        <v>249</v>
      </c>
      <c r="N238" s="6" t="s">
        <v>97</v>
      </c>
      <c r="O238" s="7">
        <v>57</v>
      </c>
    </row>
    <row r="239" spans="1:15">
      <c r="A239" s="22">
        <v>2137</v>
      </c>
      <c r="B239" s="23">
        <v>7001</v>
      </c>
      <c r="C239" s="13" t="s">
        <v>38</v>
      </c>
      <c r="D239" s="15"/>
      <c r="K239" s="5">
        <v>2161</v>
      </c>
      <c r="L239" s="5" t="s">
        <v>250</v>
      </c>
      <c r="M239" s="5" t="s">
        <v>251</v>
      </c>
      <c r="N239" s="6" t="s">
        <v>106</v>
      </c>
      <c r="O239" s="7">
        <v>58</v>
      </c>
    </row>
    <row r="240" spans="1:15">
      <c r="A240" s="22">
        <v>2138</v>
      </c>
      <c r="B240" s="23">
        <v>7031</v>
      </c>
      <c r="C240" s="13" t="s">
        <v>47</v>
      </c>
      <c r="D240" s="15"/>
      <c r="K240" s="5">
        <v>2162</v>
      </c>
      <c r="L240" s="5" t="s">
        <v>252</v>
      </c>
      <c r="M240" s="5" t="s">
        <v>253</v>
      </c>
      <c r="N240" s="6" t="s">
        <v>115</v>
      </c>
      <c r="O240" s="7">
        <v>59</v>
      </c>
    </row>
    <row r="241" spans="1:15">
      <c r="A241" s="22">
        <v>2139</v>
      </c>
      <c r="B241" s="23">
        <v>7060</v>
      </c>
      <c r="C241" s="13" t="s">
        <v>57</v>
      </c>
      <c r="D241" s="15"/>
      <c r="K241" s="5">
        <v>2163</v>
      </c>
      <c r="L241" s="5" t="s">
        <v>254</v>
      </c>
      <c r="M241" s="5" t="s">
        <v>255</v>
      </c>
      <c r="N241" s="6" t="s">
        <v>123</v>
      </c>
      <c r="O241" s="7">
        <v>60</v>
      </c>
    </row>
    <row r="242" spans="1:15">
      <c r="A242" s="22">
        <v>2140</v>
      </c>
      <c r="B242" s="23">
        <v>7089</v>
      </c>
      <c r="C242" s="13" t="s">
        <v>66</v>
      </c>
      <c r="D242" s="15"/>
      <c r="K242" s="5">
        <v>2164</v>
      </c>
      <c r="L242" s="5" t="s">
        <v>19</v>
      </c>
      <c r="M242" s="10" t="s">
        <v>20</v>
      </c>
      <c r="N242" s="6" t="s">
        <v>21</v>
      </c>
      <c r="O242" s="7">
        <v>1</v>
      </c>
    </row>
    <row r="243" spans="1:15">
      <c r="A243" s="22">
        <v>2141</v>
      </c>
      <c r="B243" s="23">
        <v>7119</v>
      </c>
      <c r="C243" s="13" t="s">
        <v>75</v>
      </c>
      <c r="D243" s="15"/>
      <c r="K243" s="5">
        <v>2165</v>
      </c>
      <c r="L243" s="5" t="s">
        <v>30</v>
      </c>
      <c r="M243" s="5" t="s">
        <v>31</v>
      </c>
      <c r="N243" s="6" t="s">
        <v>32</v>
      </c>
      <c r="O243" s="7">
        <v>2</v>
      </c>
    </row>
    <row r="244" spans="1:15">
      <c r="A244" s="22">
        <v>2142</v>
      </c>
      <c r="B244" s="23">
        <v>7148</v>
      </c>
      <c r="C244" s="13" t="s">
        <v>84</v>
      </c>
      <c r="D244" s="15"/>
      <c r="K244" s="5">
        <v>2166</v>
      </c>
      <c r="L244" s="5" t="s">
        <v>40</v>
      </c>
      <c r="M244" s="5" t="s">
        <v>41</v>
      </c>
      <c r="N244" s="6" t="s">
        <v>42</v>
      </c>
      <c r="O244" s="7">
        <v>3</v>
      </c>
    </row>
    <row r="245" spans="1:15">
      <c r="A245" s="22">
        <v>2143</v>
      </c>
      <c r="B245" s="23">
        <v>7177</v>
      </c>
      <c r="C245" s="13" t="s">
        <v>259</v>
      </c>
      <c r="D245" s="15"/>
      <c r="K245" s="5">
        <v>2167</v>
      </c>
      <c r="L245" s="5" t="s">
        <v>50</v>
      </c>
      <c r="M245" s="5" t="s">
        <v>51</v>
      </c>
      <c r="N245" s="6" t="s">
        <v>52</v>
      </c>
      <c r="O245" s="7">
        <v>4</v>
      </c>
    </row>
    <row r="246" spans="1:15">
      <c r="A246" s="22">
        <v>2144</v>
      </c>
      <c r="B246" s="23">
        <v>7207</v>
      </c>
      <c r="C246" s="13" t="s">
        <v>93</v>
      </c>
      <c r="D246" s="15"/>
      <c r="K246" s="5">
        <v>2168</v>
      </c>
      <c r="L246" s="5" t="s">
        <v>59</v>
      </c>
      <c r="M246" s="5" t="s">
        <v>60</v>
      </c>
      <c r="N246" s="6" t="s">
        <v>61</v>
      </c>
      <c r="O246" s="7">
        <v>5</v>
      </c>
    </row>
    <row r="247" spans="1:15">
      <c r="A247" s="22">
        <v>2145</v>
      </c>
      <c r="B247" s="23">
        <v>7237</v>
      </c>
      <c r="C247" s="13" t="s">
        <v>110</v>
      </c>
      <c r="D247" s="15"/>
      <c r="K247" s="5">
        <v>2169</v>
      </c>
      <c r="L247" s="5" t="s">
        <v>68</v>
      </c>
      <c r="M247" s="5" t="s">
        <v>69</v>
      </c>
      <c r="N247" s="6" t="s">
        <v>70</v>
      </c>
      <c r="O247" s="7">
        <v>6</v>
      </c>
    </row>
    <row r="248" spans="1:15">
      <c r="A248" s="22">
        <v>2146</v>
      </c>
      <c r="B248" s="23">
        <v>7266</v>
      </c>
      <c r="C248" s="13" t="s">
        <v>119</v>
      </c>
      <c r="D248" s="15"/>
      <c r="K248" s="5">
        <v>2170</v>
      </c>
      <c r="L248" s="5" t="s">
        <v>77</v>
      </c>
      <c r="M248" s="5" t="s">
        <v>78</v>
      </c>
      <c r="N248" s="6" t="s">
        <v>79</v>
      </c>
      <c r="O248" s="7">
        <v>7</v>
      </c>
    </row>
    <row r="249" spans="1:15">
      <c r="A249" s="22">
        <v>2147</v>
      </c>
      <c r="B249" s="23">
        <v>7296</v>
      </c>
      <c r="C249" s="13" t="s">
        <v>125</v>
      </c>
      <c r="D249" s="15"/>
      <c r="K249" s="5">
        <v>2171</v>
      </c>
      <c r="L249" s="5" t="s">
        <v>86</v>
      </c>
      <c r="M249" s="5" t="s">
        <v>87</v>
      </c>
      <c r="N249" s="6" t="s">
        <v>88</v>
      </c>
      <c r="O249" s="7">
        <v>8</v>
      </c>
    </row>
    <row r="250" spans="1:15">
      <c r="A250" s="22">
        <v>2148</v>
      </c>
      <c r="B250" s="23">
        <v>7326</v>
      </c>
      <c r="C250" s="13" t="s">
        <v>14</v>
      </c>
      <c r="D250" s="15"/>
      <c r="K250" s="5">
        <v>2172</v>
      </c>
      <c r="L250" s="5" t="s">
        <v>95</v>
      </c>
      <c r="M250" s="5" t="s">
        <v>96</v>
      </c>
      <c r="N250" s="6" t="s">
        <v>97</v>
      </c>
      <c r="O250" s="7">
        <v>9</v>
      </c>
    </row>
    <row r="251" spans="1:15">
      <c r="A251" s="22">
        <v>2149</v>
      </c>
      <c r="B251" s="23">
        <v>7356</v>
      </c>
      <c r="C251" s="13" t="s">
        <v>27</v>
      </c>
      <c r="D251" s="15"/>
      <c r="K251" s="5">
        <v>2173</v>
      </c>
      <c r="L251" s="5" t="s">
        <v>104</v>
      </c>
      <c r="M251" s="5" t="s">
        <v>105</v>
      </c>
      <c r="N251" s="6" t="s">
        <v>106</v>
      </c>
      <c r="O251" s="7">
        <v>10</v>
      </c>
    </row>
    <row r="252" spans="1:15">
      <c r="A252" s="22">
        <v>2150</v>
      </c>
      <c r="B252" s="23">
        <v>7385</v>
      </c>
      <c r="C252" s="13" t="s">
        <v>38</v>
      </c>
      <c r="D252" s="15"/>
      <c r="K252" s="5">
        <v>2174</v>
      </c>
      <c r="L252" s="5" t="s">
        <v>113</v>
      </c>
      <c r="M252" s="5" t="s">
        <v>114</v>
      </c>
      <c r="N252" s="6" t="s">
        <v>115</v>
      </c>
      <c r="O252" s="7">
        <v>11</v>
      </c>
    </row>
    <row r="253" spans="1:15">
      <c r="A253" s="22">
        <v>2151</v>
      </c>
      <c r="B253" s="23">
        <v>7415</v>
      </c>
      <c r="C253" s="13" t="s">
        <v>47</v>
      </c>
      <c r="D253" s="15"/>
      <c r="K253" s="5">
        <v>2175</v>
      </c>
      <c r="L253" s="5" t="s">
        <v>121</v>
      </c>
      <c r="M253" s="5" t="s">
        <v>122</v>
      </c>
      <c r="N253" s="6" t="s">
        <v>123</v>
      </c>
      <c r="O253" s="7">
        <v>12</v>
      </c>
    </row>
    <row r="254" spans="1:15">
      <c r="A254" s="22">
        <v>2152</v>
      </c>
      <c r="B254" s="23">
        <v>7444</v>
      </c>
      <c r="C254" s="13" t="s">
        <v>57</v>
      </c>
      <c r="D254" s="15"/>
      <c r="K254" s="5">
        <v>2176</v>
      </c>
      <c r="L254" s="5" t="s">
        <v>127</v>
      </c>
      <c r="M254" s="5" t="s">
        <v>128</v>
      </c>
      <c r="N254" s="6" t="s">
        <v>21</v>
      </c>
      <c r="O254" s="7">
        <v>13</v>
      </c>
    </row>
    <row r="255" spans="1:15">
      <c r="A255" s="22">
        <v>2153</v>
      </c>
      <c r="B255" s="23">
        <v>7473</v>
      </c>
      <c r="C255" s="13" t="s">
        <v>66</v>
      </c>
      <c r="D255" s="15"/>
      <c r="K255" s="5">
        <v>2177</v>
      </c>
      <c r="L255" s="5" t="s">
        <v>131</v>
      </c>
      <c r="M255" s="5" t="s">
        <v>132</v>
      </c>
      <c r="N255" s="6" t="s">
        <v>32</v>
      </c>
      <c r="O255" s="7">
        <v>14</v>
      </c>
    </row>
    <row r="256" spans="1:15">
      <c r="A256" s="22">
        <v>2154</v>
      </c>
      <c r="B256" s="23">
        <v>7503</v>
      </c>
      <c r="C256" s="13" t="s">
        <v>75</v>
      </c>
      <c r="D256" s="15"/>
      <c r="K256" s="5">
        <v>2178</v>
      </c>
      <c r="L256" s="5" t="s">
        <v>135</v>
      </c>
      <c r="M256" s="5" t="s">
        <v>136</v>
      </c>
      <c r="N256" s="6" t="s">
        <v>42</v>
      </c>
      <c r="O256" s="7">
        <v>15</v>
      </c>
    </row>
    <row r="257" spans="1:15">
      <c r="A257" s="22">
        <v>2155</v>
      </c>
      <c r="B257" s="23">
        <v>7532</v>
      </c>
      <c r="C257" s="13" t="s">
        <v>84</v>
      </c>
      <c r="D257" s="15"/>
      <c r="K257" s="5">
        <v>2179</v>
      </c>
      <c r="L257" s="5" t="s">
        <v>139</v>
      </c>
      <c r="M257" s="5" t="s">
        <v>140</v>
      </c>
      <c r="N257" s="6" t="s">
        <v>52</v>
      </c>
      <c r="O257" s="7">
        <v>16</v>
      </c>
    </row>
    <row r="258" spans="1:15">
      <c r="A258" s="22">
        <v>2156</v>
      </c>
      <c r="B258" s="23">
        <v>7561</v>
      </c>
      <c r="C258" s="13" t="s">
        <v>93</v>
      </c>
      <c r="D258" s="15"/>
      <c r="K258" s="5">
        <v>2180</v>
      </c>
      <c r="L258" s="5" t="s">
        <v>143</v>
      </c>
      <c r="M258" s="5" t="s">
        <v>144</v>
      </c>
      <c r="N258" s="6" t="s">
        <v>61</v>
      </c>
      <c r="O258" s="7">
        <v>17</v>
      </c>
    </row>
    <row r="259" spans="1:15">
      <c r="A259" s="22">
        <v>2157</v>
      </c>
      <c r="B259" s="23">
        <v>7591</v>
      </c>
      <c r="C259" s="13" t="s">
        <v>110</v>
      </c>
      <c r="D259" s="15"/>
      <c r="K259" s="5">
        <v>2181</v>
      </c>
      <c r="L259" s="5" t="s">
        <v>147</v>
      </c>
      <c r="M259" s="5" t="s">
        <v>148</v>
      </c>
      <c r="N259" s="6" t="s">
        <v>70</v>
      </c>
      <c r="O259" s="7">
        <v>18</v>
      </c>
    </row>
    <row r="260" spans="1:15">
      <c r="A260" s="22">
        <v>2158</v>
      </c>
      <c r="B260" s="23">
        <v>7620</v>
      </c>
      <c r="C260" s="13" t="s">
        <v>119</v>
      </c>
      <c r="D260" s="15"/>
      <c r="K260" s="5">
        <v>2182</v>
      </c>
      <c r="L260" s="5" t="s">
        <v>151</v>
      </c>
      <c r="M260" s="5" t="s">
        <v>152</v>
      </c>
      <c r="N260" s="6" t="s">
        <v>79</v>
      </c>
      <c r="O260" s="7">
        <v>19</v>
      </c>
    </row>
    <row r="261" spans="1:15">
      <c r="A261" s="22">
        <v>2159</v>
      </c>
      <c r="B261" s="23">
        <v>7650</v>
      </c>
      <c r="C261" s="13" t="s">
        <v>125</v>
      </c>
      <c r="D261" s="15"/>
      <c r="K261" s="5">
        <v>2183</v>
      </c>
      <c r="L261" s="5" t="s">
        <v>155</v>
      </c>
      <c r="M261" s="5" t="s">
        <v>156</v>
      </c>
      <c r="N261" s="6" t="s">
        <v>88</v>
      </c>
      <c r="O261" s="7">
        <v>20</v>
      </c>
    </row>
    <row r="262" spans="1:15">
      <c r="A262" s="22">
        <v>2160</v>
      </c>
      <c r="B262" s="23">
        <v>7680</v>
      </c>
      <c r="C262" s="13" t="s">
        <v>14</v>
      </c>
      <c r="D262" s="15"/>
      <c r="K262" s="5">
        <v>2184</v>
      </c>
      <c r="L262" s="5" t="s">
        <v>159</v>
      </c>
      <c r="M262" s="5" t="s">
        <v>160</v>
      </c>
      <c r="N262" s="6" t="s">
        <v>97</v>
      </c>
      <c r="O262" s="7">
        <v>21</v>
      </c>
    </row>
    <row r="263" spans="1:15">
      <c r="A263" s="22">
        <v>2161</v>
      </c>
      <c r="B263" s="23">
        <v>7710</v>
      </c>
      <c r="C263" s="13" t="s">
        <v>27</v>
      </c>
      <c r="D263" s="15"/>
      <c r="K263" s="5">
        <v>2185</v>
      </c>
      <c r="L263" s="5" t="s">
        <v>163</v>
      </c>
      <c r="M263" s="5" t="s">
        <v>164</v>
      </c>
      <c r="N263" s="6" t="s">
        <v>106</v>
      </c>
      <c r="O263" s="7">
        <v>22</v>
      </c>
    </row>
    <row r="264" spans="1:15">
      <c r="A264" s="22">
        <v>2162</v>
      </c>
      <c r="B264" s="23">
        <v>7740</v>
      </c>
      <c r="C264" s="13" t="s">
        <v>38</v>
      </c>
      <c r="D264" s="15"/>
      <c r="K264" s="5">
        <v>2186</v>
      </c>
      <c r="L264" s="5" t="s">
        <v>167</v>
      </c>
      <c r="M264" s="5" t="s">
        <v>168</v>
      </c>
      <c r="N264" s="6" t="s">
        <v>115</v>
      </c>
      <c r="O264" s="7">
        <v>23</v>
      </c>
    </row>
    <row r="265" spans="1:15">
      <c r="A265" s="22">
        <v>2163</v>
      </c>
      <c r="B265" s="23">
        <v>7769</v>
      </c>
      <c r="C265" s="13" t="s">
        <v>47</v>
      </c>
      <c r="D265" s="15"/>
      <c r="K265" s="5">
        <v>2187</v>
      </c>
      <c r="L265" s="5" t="s">
        <v>171</v>
      </c>
      <c r="M265" s="5" t="s">
        <v>172</v>
      </c>
      <c r="N265" s="6" t="s">
        <v>123</v>
      </c>
      <c r="O265" s="7">
        <v>24</v>
      </c>
    </row>
    <row r="266" spans="1:15">
      <c r="A266" s="22">
        <v>2164</v>
      </c>
      <c r="B266" s="23">
        <v>7799</v>
      </c>
      <c r="C266" s="13" t="s">
        <v>57</v>
      </c>
      <c r="D266" s="15"/>
      <c r="K266" s="5">
        <v>2188</v>
      </c>
      <c r="L266" s="5" t="s">
        <v>175</v>
      </c>
      <c r="M266" s="5" t="s">
        <v>176</v>
      </c>
      <c r="N266" s="6" t="s">
        <v>21</v>
      </c>
      <c r="O266" s="7">
        <v>25</v>
      </c>
    </row>
    <row r="267" spans="1:15">
      <c r="A267" s="22">
        <v>2165</v>
      </c>
      <c r="B267" s="23">
        <v>7828</v>
      </c>
      <c r="C267" s="13" t="s">
        <v>66</v>
      </c>
      <c r="D267" s="15"/>
      <c r="K267" s="5">
        <v>2189</v>
      </c>
      <c r="L267" s="5" t="s">
        <v>179</v>
      </c>
      <c r="M267" s="5" t="s">
        <v>180</v>
      </c>
      <c r="N267" s="6" t="s">
        <v>32</v>
      </c>
      <c r="O267" s="7">
        <v>26</v>
      </c>
    </row>
    <row r="268" spans="1:15">
      <c r="A268" s="22">
        <v>2166</v>
      </c>
      <c r="B268" s="23">
        <v>7857</v>
      </c>
      <c r="C268" s="13" t="s">
        <v>75</v>
      </c>
      <c r="D268" s="15"/>
      <c r="K268" s="5">
        <v>2190</v>
      </c>
      <c r="L268" s="5" t="s">
        <v>182</v>
      </c>
      <c r="M268" s="5" t="s">
        <v>183</v>
      </c>
      <c r="N268" s="6" t="s">
        <v>42</v>
      </c>
      <c r="O268" s="7">
        <v>27</v>
      </c>
    </row>
    <row r="269" spans="1:15">
      <c r="A269" s="22">
        <v>2167</v>
      </c>
      <c r="B269" s="23">
        <v>7887</v>
      </c>
      <c r="C269" s="13" t="s">
        <v>84</v>
      </c>
      <c r="D269" s="15"/>
      <c r="K269" s="5">
        <v>2191</v>
      </c>
      <c r="L269" s="5" t="s">
        <v>185</v>
      </c>
      <c r="M269" s="5" t="s">
        <v>186</v>
      </c>
      <c r="N269" s="6" t="s">
        <v>52</v>
      </c>
      <c r="O269" s="7">
        <v>28</v>
      </c>
    </row>
    <row r="270" spans="1:15">
      <c r="A270" s="22">
        <v>2168</v>
      </c>
      <c r="B270" s="23">
        <v>7916</v>
      </c>
      <c r="C270" s="13" t="s">
        <v>93</v>
      </c>
      <c r="D270" s="15"/>
      <c r="K270" s="5">
        <v>2192</v>
      </c>
      <c r="L270" s="5" t="s">
        <v>188</v>
      </c>
      <c r="M270" s="5" t="s">
        <v>189</v>
      </c>
      <c r="N270" s="6" t="s">
        <v>61</v>
      </c>
      <c r="O270" s="7">
        <v>29</v>
      </c>
    </row>
    <row r="271" spans="1:15">
      <c r="A271" s="22">
        <v>2169</v>
      </c>
      <c r="B271" s="23">
        <v>7945</v>
      </c>
      <c r="C271" s="13" t="s">
        <v>110</v>
      </c>
      <c r="D271" s="15"/>
      <c r="K271" s="5">
        <v>2193</v>
      </c>
      <c r="L271" s="5" t="s">
        <v>191</v>
      </c>
      <c r="M271" s="5" t="s">
        <v>192</v>
      </c>
      <c r="N271" s="6" t="s">
        <v>70</v>
      </c>
      <c r="O271" s="7">
        <v>30</v>
      </c>
    </row>
    <row r="272" spans="1:15">
      <c r="A272" s="22">
        <v>2170</v>
      </c>
      <c r="B272" s="23">
        <v>7975</v>
      </c>
      <c r="C272" s="13" t="s">
        <v>119</v>
      </c>
      <c r="D272" s="15"/>
      <c r="K272" s="5">
        <v>2194</v>
      </c>
      <c r="L272" s="5" t="s">
        <v>194</v>
      </c>
      <c r="M272" s="5" t="s">
        <v>195</v>
      </c>
      <c r="N272" s="6" t="s">
        <v>79</v>
      </c>
      <c r="O272" s="7">
        <v>31</v>
      </c>
    </row>
    <row r="273" spans="1:15">
      <c r="A273" s="22">
        <v>2171</v>
      </c>
      <c r="B273" s="23">
        <v>8004</v>
      </c>
      <c r="C273" s="13" t="s">
        <v>125</v>
      </c>
      <c r="D273" s="15"/>
      <c r="K273" s="5">
        <v>2195</v>
      </c>
      <c r="L273" s="5" t="s">
        <v>197</v>
      </c>
      <c r="M273" s="5" t="s">
        <v>198</v>
      </c>
      <c r="N273" s="6" t="s">
        <v>88</v>
      </c>
      <c r="O273" s="7">
        <v>32</v>
      </c>
    </row>
    <row r="274" spans="1:15">
      <c r="A274" s="22">
        <v>2172</v>
      </c>
      <c r="B274" s="23">
        <v>8034</v>
      </c>
      <c r="C274" s="13" t="s">
        <v>14</v>
      </c>
      <c r="D274" s="15"/>
      <c r="K274" s="5">
        <v>2196</v>
      </c>
      <c r="L274" s="5" t="s">
        <v>199</v>
      </c>
      <c r="M274" s="5" t="s">
        <v>200</v>
      </c>
      <c r="N274" s="6" t="s">
        <v>97</v>
      </c>
      <c r="O274" s="7">
        <v>33</v>
      </c>
    </row>
    <row r="275" spans="1:15">
      <c r="A275" s="22">
        <v>2173</v>
      </c>
      <c r="B275" s="23">
        <v>8064</v>
      </c>
      <c r="C275" s="13" t="s">
        <v>27</v>
      </c>
      <c r="D275" s="15"/>
      <c r="K275" s="5">
        <v>2197</v>
      </c>
      <c r="L275" s="5" t="s">
        <v>201</v>
      </c>
      <c r="M275" s="5" t="s">
        <v>202</v>
      </c>
      <c r="N275" s="6" t="s">
        <v>106</v>
      </c>
      <c r="O275" s="7">
        <v>34</v>
      </c>
    </row>
    <row r="276" spans="1:15">
      <c r="A276" s="22">
        <v>2174</v>
      </c>
      <c r="B276" s="23">
        <v>8094</v>
      </c>
      <c r="C276" s="13" t="s">
        <v>38</v>
      </c>
      <c r="D276" s="15"/>
      <c r="K276" s="5">
        <v>2198</v>
      </c>
      <c r="L276" s="5" t="s">
        <v>203</v>
      </c>
      <c r="M276" s="5" t="s">
        <v>204</v>
      </c>
      <c r="N276" s="6" t="s">
        <v>115</v>
      </c>
      <c r="O276" s="7">
        <v>35</v>
      </c>
    </row>
    <row r="277" spans="1:15">
      <c r="A277" s="22">
        <v>2175</v>
      </c>
      <c r="B277" s="23">
        <v>8123</v>
      </c>
      <c r="C277" s="13" t="s">
        <v>47</v>
      </c>
      <c r="D277" s="15"/>
      <c r="K277" s="5">
        <v>2199</v>
      </c>
      <c r="L277" s="5" t="s">
        <v>205</v>
      </c>
      <c r="M277" s="5" t="s">
        <v>206</v>
      </c>
      <c r="N277" s="6" t="s">
        <v>123</v>
      </c>
      <c r="O277" s="7">
        <v>36</v>
      </c>
    </row>
    <row r="278" spans="1:15">
      <c r="A278" s="22">
        <v>2176</v>
      </c>
      <c r="B278" s="23">
        <v>8153</v>
      </c>
      <c r="C278" s="13" t="s">
        <v>57</v>
      </c>
      <c r="D278" s="15"/>
      <c r="K278" s="5">
        <v>2200</v>
      </c>
      <c r="L278" s="5" t="s">
        <v>207</v>
      </c>
      <c r="M278" s="5" t="s">
        <v>208</v>
      </c>
      <c r="N278" s="6" t="s">
        <v>21</v>
      </c>
      <c r="O278" s="7">
        <v>37</v>
      </c>
    </row>
    <row r="279" spans="1:15">
      <c r="A279" s="22">
        <v>2177</v>
      </c>
      <c r="B279" s="23">
        <v>8183</v>
      </c>
      <c r="C279" s="13" t="s">
        <v>66</v>
      </c>
      <c r="D279" s="15"/>
      <c r="K279" s="5">
        <v>2201</v>
      </c>
      <c r="L279" s="5" t="s">
        <v>209</v>
      </c>
      <c r="M279" s="5" t="s">
        <v>210</v>
      </c>
      <c r="N279" s="6" t="s">
        <v>32</v>
      </c>
      <c r="O279" s="7">
        <v>38</v>
      </c>
    </row>
    <row r="280" spans="1:15">
      <c r="A280" s="22">
        <v>2178</v>
      </c>
      <c r="B280" s="23">
        <v>8212</v>
      </c>
      <c r="C280" s="13" t="s">
        <v>221</v>
      </c>
      <c r="D280" s="15"/>
      <c r="K280" s="5">
        <v>2202</v>
      </c>
      <c r="L280" s="5" t="s">
        <v>211</v>
      </c>
      <c r="M280" s="5" t="s">
        <v>212</v>
      </c>
      <c r="N280" s="6" t="s">
        <v>42</v>
      </c>
      <c r="O280" s="7">
        <v>39</v>
      </c>
    </row>
    <row r="281" spans="1:15">
      <c r="A281" s="22">
        <v>2179</v>
      </c>
      <c r="B281" s="23">
        <v>8241</v>
      </c>
      <c r="C281" s="13" t="s">
        <v>75</v>
      </c>
      <c r="D281" s="15"/>
      <c r="K281" s="5">
        <v>2203</v>
      </c>
      <c r="L281" s="5" t="s">
        <v>213</v>
      </c>
      <c r="M281" s="5" t="s">
        <v>214</v>
      </c>
      <c r="N281" s="6" t="s">
        <v>52</v>
      </c>
      <c r="O281" s="7">
        <v>40</v>
      </c>
    </row>
    <row r="282" spans="1:15">
      <c r="A282" s="22">
        <v>2180</v>
      </c>
      <c r="B282" s="23">
        <v>8271</v>
      </c>
      <c r="C282" s="13" t="s">
        <v>84</v>
      </c>
      <c r="D282" s="15"/>
      <c r="K282" s="5">
        <v>2204</v>
      </c>
      <c r="L282" s="5" t="s">
        <v>215</v>
      </c>
      <c r="M282" s="5" t="s">
        <v>216</v>
      </c>
      <c r="N282" s="6" t="s">
        <v>61</v>
      </c>
      <c r="O282" s="7">
        <v>41</v>
      </c>
    </row>
    <row r="283" spans="1:15">
      <c r="A283" s="22">
        <v>2181</v>
      </c>
      <c r="B283" s="23">
        <v>8300</v>
      </c>
      <c r="C283" s="13" t="s">
        <v>93</v>
      </c>
      <c r="D283" s="15"/>
      <c r="K283" s="5">
        <v>2205</v>
      </c>
      <c r="L283" s="5" t="s">
        <v>217</v>
      </c>
      <c r="M283" s="5" t="s">
        <v>218</v>
      </c>
      <c r="N283" s="6" t="s">
        <v>70</v>
      </c>
      <c r="O283" s="7">
        <v>42</v>
      </c>
    </row>
    <row r="284" spans="1:15">
      <c r="A284" s="22">
        <v>2182</v>
      </c>
      <c r="B284" s="23">
        <v>8329</v>
      </c>
      <c r="C284" s="13" t="s">
        <v>110</v>
      </c>
      <c r="D284" s="15"/>
      <c r="K284" s="5">
        <v>2206</v>
      </c>
      <c r="L284" s="5" t="s">
        <v>219</v>
      </c>
      <c r="M284" s="5" t="s">
        <v>220</v>
      </c>
      <c r="N284" s="6" t="s">
        <v>79</v>
      </c>
      <c r="O284" s="7">
        <v>43</v>
      </c>
    </row>
    <row r="285" spans="1:15">
      <c r="A285" s="22">
        <v>2183</v>
      </c>
      <c r="B285" s="23">
        <v>8359</v>
      </c>
      <c r="C285" s="13" t="s">
        <v>119</v>
      </c>
      <c r="D285" s="15"/>
      <c r="K285" s="5">
        <v>2207</v>
      </c>
      <c r="L285" s="5" t="s">
        <v>222</v>
      </c>
      <c r="M285" s="5" t="s">
        <v>223</v>
      </c>
      <c r="N285" s="6" t="s">
        <v>88</v>
      </c>
      <c r="O285" s="7">
        <v>44</v>
      </c>
    </row>
    <row r="286" spans="1:15">
      <c r="A286" s="22">
        <v>2184</v>
      </c>
      <c r="B286" s="23">
        <v>8388</v>
      </c>
      <c r="C286" s="13" t="s">
        <v>125</v>
      </c>
      <c r="D286" s="15"/>
      <c r="K286" s="5">
        <v>2208</v>
      </c>
      <c r="L286" s="5" t="s">
        <v>224</v>
      </c>
      <c r="M286" s="5" t="s">
        <v>225</v>
      </c>
      <c r="N286" s="6" t="s">
        <v>97</v>
      </c>
      <c r="O286" s="7">
        <v>45</v>
      </c>
    </row>
    <row r="287" spans="1:15">
      <c r="A287" s="22">
        <v>2185</v>
      </c>
      <c r="B287" s="23">
        <v>8418</v>
      </c>
      <c r="C287" s="13" t="s">
        <v>14</v>
      </c>
      <c r="D287" s="15"/>
      <c r="K287" s="5">
        <v>2209</v>
      </c>
      <c r="L287" s="5" t="s">
        <v>226</v>
      </c>
      <c r="M287" s="5" t="s">
        <v>227</v>
      </c>
      <c r="N287" s="6" t="s">
        <v>106</v>
      </c>
      <c r="O287" s="7">
        <v>46</v>
      </c>
    </row>
    <row r="288" spans="1:15">
      <c r="A288" s="22">
        <v>2186</v>
      </c>
      <c r="B288" s="23">
        <v>8448</v>
      </c>
      <c r="C288" s="13" t="s">
        <v>27</v>
      </c>
      <c r="D288" s="15"/>
      <c r="K288" s="5">
        <v>2210</v>
      </c>
      <c r="L288" s="5" t="s">
        <v>228</v>
      </c>
      <c r="M288" s="5" t="s">
        <v>229</v>
      </c>
      <c r="N288" s="6" t="s">
        <v>115</v>
      </c>
      <c r="O288" s="7">
        <v>47</v>
      </c>
    </row>
    <row r="289" spans="1:15">
      <c r="A289" s="22">
        <v>2187</v>
      </c>
      <c r="B289" s="23">
        <v>8477</v>
      </c>
      <c r="C289" s="13" t="s">
        <v>38</v>
      </c>
      <c r="D289" s="15"/>
      <c r="K289" s="5">
        <v>2211</v>
      </c>
      <c r="L289" s="5" t="s">
        <v>230</v>
      </c>
      <c r="M289" s="5" t="s">
        <v>231</v>
      </c>
      <c r="N289" s="6" t="s">
        <v>123</v>
      </c>
      <c r="O289" s="7">
        <v>48</v>
      </c>
    </row>
    <row r="290" spans="1:15">
      <c r="A290" s="22">
        <v>2188</v>
      </c>
      <c r="B290" s="23">
        <v>8507</v>
      </c>
      <c r="C290" s="13" t="s">
        <v>47</v>
      </c>
      <c r="D290" s="15"/>
      <c r="K290" s="5">
        <v>2212</v>
      </c>
      <c r="L290" s="5" t="s">
        <v>232</v>
      </c>
      <c r="M290" s="5" t="s">
        <v>233</v>
      </c>
      <c r="N290" s="6" t="s">
        <v>21</v>
      </c>
      <c r="O290" s="7">
        <v>49</v>
      </c>
    </row>
    <row r="291" spans="1:15">
      <c r="A291" s="22">
        <v>2189</v>
      </c>
      <c r="B291" s="23">
        <v>8537</v>
      </c>
      <c r="C291" s="13" t="s">
        <v>57</v>
      </c>
      <c r="D291" s="15"/>
      <c r="K291" s="5">
        <v>2213</v>
      </c>
      <c r="L291" s="5" t="s">
        <v>234</v>
      </c>
      <c r="M291" s="5" t="s">
        <v>235</v>
      </c>
      <c r="N291" s="6" t="s">
        <v>32</v>
      </c>
      <c r="O291" s="7">
        <v>50</v>
      </c>
    </row>
    <row r="292" spans="1:15">
      <c r="A292" s="22">
        <v>2190</v>
      </c>
      <c r="B292" s="23">
        <v>8566</v>
      </c>
      <c r="C292" s="13" t="s">
        <v>66</v>
      </c>
      <c r="D292" s="15"/>
      <c r="K292" s="5">
        <v>2214</v>
      </c>
      <c r="L292" s="5" t="s">
        <v>236</v>
      </c>
      <c r="M292" s="5" t="s">
        <v>237</v>
      </c>
      <c r="N292" s="6" t="s">
        <v>42</v>
      </c>
      <c r="O292" s="7">
        <v>51</v>
      </c>
    </row>
    <row r="293" spans="1:15">
      <c r="A293" s="22">
        <v>2191</v>
      </c>
      <c r="B293" s="23">
        <v>8596</v>
      </c>
      <c r="C293" s="13" t="s">
        <v>75</v>
      </c>
      <c r="D293" s="15"/>
      <c r="K293" s="5">
        <v>2215</v>
      </c>
      <c r="L293" s="5" t="s">
        <v>238</v>
      </c>
      <c r="M293" s="5" t="s">
        <v>239</v>
      </c>
      <c r="N293" s="6" t="s">
        <v>52</v>
      </c>
      <c r="O293" s="7">
        <v>52</v>
      </c>
    </row>
    <row r="294" spans="1:15">
      <c r="A294" s="22">
        <v>2192</v>
      </c>
      <c r="B294" s="23">
        <v>8625</v>
      </c>
      <c r="C294" s="13" t="s">
        <v>84</v>
      </c>
      <c r="D294" s="15"/>
      <c r="K294" s="5">
        <v>2216</v>
      </c>
      <c r="L294" s="5" t="s">
        <v>240</v>
      </c>
      <c r="M294" s="5" t="s">
        <v>241</v>
      </c>
      <c r="N294" s="6" t="s">
        <v>61</v>
      </c>
      <c r="O294" s="7">
        <v>53</v>
      </c>
    </row>
    <row r="295" spans="1:15">
      <c r="A295" s="22">
        <v>2193</v>
      </c>
      <c r="B295" s="23">
        <v>8655</v>
      </c>
      <c r="C295" s="13" t="s">
        <v>93</v>
      </c>
      <c r="D295" s="15"/>
      <c r="K295" s="5">
        <v>2217</v>
      </c>
      <c r="L295" s="5" t="s">
        <v>242</v>
      </c>
      <c r="M295" s="5" t="s">
        <v>243</v>
      </c>
      <c r="N295" s="6" t="s">
        <v>70</v>
      </c>
      <c r="O295" s="7">
        <v>54</v>
      </c>
    </row>
    <row r="296" spans="1:15">
      <c r="A296" s="22">
        <v>2194</v>
      </c>
      <c r="B296" s="23">
        <v>8684</v>
      </c>
      <c r="C296" s="13" t="s">
        <v>110</v>
      </c>
      <c r="D296" s="15"/>
      <c r="K296" s="5">
        <v>2218</v>
      </c>
      <c r="L296" s="5" t="s">
        <v>244</v>
      </c>
      <c r="M296" s="5" t="s">
        <v>245</v>
      </c>
      <c r="N296" s="6" t="s">
        <v>79</v>
      </c>
      <c r="O296" s="7">
        <v>55</v>
      </c>
    </row>
    <row r="297" spans="1:15">
      <c r="A297" s="22">
        <v>2195</v>
      </c>
      <c r="B297" s="23">
        <v>8713</v>
      </c>
      <c r="C297" s="13" t="s">
        <v>119</v>
      </c>
      <c r="D297" s="15"/>
      <c r="K297" s="5">
        <v>2219</v>
      </c>
      <c r="L297" s="5" t="s">
        <v>246</v>
      </c>
      <c r="M297" s="5" t="s">
        <v>247</v>
      </c>
      <c r="N297" s="6" t="s">
        <v>88</v>
      </c>
      <c r="O297" s="7">
        <v>56</v>
      </c>
    </row>
    <row r="298" spans="1:15">
      <c r="A298" s="22">
        <v>2196</v>
      </c>
      <c r="B298" s="23">
        <v>8742</v>
      </c>
      <c r="C298" s="13" t="s">
        <v>125</v>
      </c>
      <c r="D298" s="15"/>
      <c r="K298" s="5">
        <v>2220</v>
      </c>
      <c r="L298" s="5" t="s">
        <v>248</v>
      </c>
      <c r="M298" s="5" t="s">
        <v>249</v>
      </c>
      <c r="N298" s="6" t="s">
        <v>97</v>
      </c>
      <c r="O298" s="7">
        <v>57</v>
      </c>
    </row>
    <row r="299" spans="1:15">
      <c r="A299" s="22">
        <v>2197</v>
      </c>
      <c r="B299" s="23">
        <v>8772</v>
      </c>
      <c r="C299" s="13" t="s">
        <v>14</v>
      </c>
      <c r="D299" s="15"/>
      <c r="K299" s="5">
        <v>2221</v>
      </c>
      <c r="L299" s="5" t="s">
        <v>250</v>
      </c>
      <c r="M299" s="5" t="s">
        <v>251</v>
      </c>
      <c r="N299" s="6" t="s">
        <v>106</v>
      </c>
      <c r="O299" s="7">
        <v>58</v>
      </c>
    </row>
    <row r="300" spans="1:15">
      <c r="A300" s="22">
        <v>2198</v>
      </c>
      <c r="B300" s="23">
        <v>8802</v>
      </c>
      <c r="C300" s="13" t="s">
        <v>27</v>
      </c>
      <c r="D300" s="15"/>
      <c r="K300" s="5">
        <v>2222</v>
      </c>
      <c r="L300" s="5" t="s">
        <v>252</v>
      </c>
      <c r="M300" s="5" t="s">
        <v>253</v>
      </c>
      <c r="N300" s="6" t="s">
        <v>115</v>
      </c>
      <c r="O300" s="7">
        <v>59</v>
      </c>
    </row>
    <row r="301" spans="1:15">
      <c r="A301" s="22">
        <v>2199</v>
      </c>
      <c r="B301" s="23">
        <v>8831</v>
      </c>
      <c r="C301" s="13" t="s">
        <v>38</v>
      </c>
      <c r="D301" s="15"/>
      <c r="K301" s="5">
        <v>2223</v>
      </c>
      <c r="L301" s="5" t="s">
        <v>254</v>
      </c>
      <c r="M301" s="5" t="s">
        <v>255</v>
      </c>
      <c r="N301" s="6" t="s">
        <v>123</v>
      </c>
      <c r="O301" s="7">
        <v>60</v>
      </c>
    </row>
    <row r="302" spans="1:15">
      <c r="A302" s="22">
        <v>2200</v>
      </c>
      <c r="B302" s="23">
        <v>8861</v>
      </c>
      <c r="C302" s="13" t="s">
        <v>47</v>
      </c>
      <c r="D302" s="15"/>
      <c r="K302" s="5">
        <v>2224</v>
      </c>
      <c r="L302" s="5" t="s">
        <v>19</v>
      </c>
      <c r="M302" s="10" t="s">
        <v>20</v>
      </c>
      <c r="N302" s="6" t="s">
        <v>21</v>
      </c>
      <c r="O302" s="7">
        <v>1</v>
      </c>
    </row>
    <row r="303" spans="1:15">
      <c r="A303" s="22">
        <v>2201</v>
      </c>
      <c r="B303" s="23">
        <v>8891</v>
      </c>
      <c r="C303" s="13" t="s">
        <v>57</v>
      </c>
      <c r="D303" s="15"/>
      <c r="K303" s="5">
        <v>2225</v>
      </c>
      <c r="L303" s="5" t="s">
        <v>30</v>
      </c>
      <c r="M303" s="5" t="s">
        <v>31</v>
      </c>
      <c r="N303" s="6" t="s">
        <v>32</v>
      </c>
      <c r="O303" s="7">
        <v>2</v>
      </c>
    </row>
    <row r="304" spans="1:15">
      <c r="A304" s="22">
        <v>2202</v>
      </c>
      <c r="B304" s="23">
        <v>8920</v>
      </c>
      <c r="C304" s="13" t="s">
        <v>66</v>
      </c>
      <c r="D304" s="15"/>
      <c r="K304" s="5">
        <v>2226</v>
      </c>
      <c r="L304" s="5" t="s">
        <v>40</v>
      </c>
      <c r="M304" s="5" t="s">
        <v>41</v>
      </c>
      <c r="N304" s="6" t="s">
        <v>42</v>
      </c>
      <c r="O304" s="7">
        <v>3</v>
      </c>
    </row>
    <row r="305" spans="1:15">
      <c r="A305" s="22">
        <v>2203</v>
      </c>
      <c r="B305" s="23">
        <v>8950</v>
      </c>
      <c r="C305" s="13" t="s">
        <v>75</v>
      </c>
      <c r="D305" s="15"/>
      <c r="K305" s="5">
        <v>2227</v>
      </c>
      <c r="L305" s="5" t="s">
        <v>50</v>
      </c>
      <c r="M305" s="5" t="s">
        <v>51</v>
      </c>
      <c r="N305" s="6" t="s">
        <v>52</v>
      </c>
      <c r="O305" s="7">
        <v>4</v>
      </c>
    </row>
    <row r="306" spans="1:15">
      <c r="A306" s="22">
        <v>2204</v>
      </c>
      <c r="B306" s="23">
        <v>8980</v>
      </c>
      <c r="C306" s="13" t="s">
        <v>84</v>
      </c>
      <c r="D306" s="15"/>
      <c r="K306" s="5">
        <v>2228</v>
      </c>
      <c r="L306" s="5" t="s">
        <v>59</v>
      </c>
      <c r="M306" s="5" t="s">
        <v>60</v>
      </c>
      <c r="N306" s="6" t="s">
        <v>61</v>
      </c>
      <c r="O306" s="7">
        <v>5</v>
      </c>
    </row>
    <row r="307" spans="1:15">
      <c r="A307" s="22">
        <v>2205</v>
      </c>
      <c r="B307" s="23">
        <v>9009</v>
      </c>
      <c r="C307" s="13" t="s">
        <v>93</v>
      </c>
      <c r="D307" s="15"/>
      <c r="K307" s="5">
        <v>2229</v>
      </c>
      <c r="L307" s="5" t="s">
        <v>68</v>
      </c>
      <c r="M307" s="5" t="s">
        <v>69</v>
      </c>
      <c r="N307" s="6" t="s">
        <v>70</v>
      </c>
      <c r="O307" s="7">
        <v>6</v>
      </c>
    </row>
    <row r="308" spans="1:15">
      <c r="A308" s="22">
        <v>2206</v>
      </c>
      <c r="B308" s="23">
        <v>9039</v>
      </c>
      <c r="C308" s="13" t="s">
        <v>110</v>
      </c>
      <c r="D308" s="15"/>
      <c r="K308" s="5">
        <v>2230</v>
      </c>
      <c r="L308" s="5" t="s">
        <v>77</v>
      </c>
      <c r="M308" s="5" t="s">
        <v>78</v>
      </c>
      <c r="N308" s="6" t="s">
        <v>79</v>
      </c>
      <c r="O308" s="7">
        <v>7</v>
      </c>
    </row>
    <row r="309" spans="1:15">
      <c r="A309" s="22">
        <v>2207</v>
      </c>
      <c r="B309" s="23">
        <v>9068</v>
      </c>
      <c r="C309" s="13" t="s">
        <v>119</v>
      </c>
      <c r="D309" s="15"/>
      <c r="K309" s="5">
        <v>2231</v>
      </c>
      <c r="L309" s="5" t="s">
        <v>86</v>
      </c>
      <c r="M309" s="5" t="s">
        <v>87</v>
      </c>
      <c r="N309" s="6" t="s">
        <v>88</v>
      </c>
      <c r="O309" s="7">
        <v>8</v>
      </c>
    </row>
    <row r="310" spans="1:15">
      <c r="A310" s="22">
        <v>2208</v>
      </c>
      <c r="B310" s="23">
        <v>9098</v>
      </c>
      <c r="C310" s="13" t="s">
        <v>125</v>
      </c>
      <c r="D310" s="15"/>
      <c r="K310" s="5">
        <v>2232</v>
      </c>
      <c r="L310" s="5" t="s">
        <v>95</v>
      </c>
      <c r="M310" s="5" t="s">
        <v>96</v>
      </c>
      <c r="N310" s="6" t="s">
        <v>97</v>
      </c>
      <c r="O310" s="7">
        <v>9</v>
      </c>
    </row>
    <row r="311" spans="1:15">
      <c r="A311" s="22">
        <v>2209</v>
      </c>
      <c r="B311" s="23">
        <v>9127</v>
      </c>
      <c r="C311" s="13" t="s">
        <v>14</v>
      </c>
      <c r="D311" s="15"/>
      <c r="K311" s="5">
        <v>2233</v>
      </c>
      <c r="L311" s="5" t="s">
        <v>104</v>
      </c>
      <c r="M311" s="5" t="s">
        <v>105</v>
      </c>
      <c r="N311" s="6" t="s">
        <v>106</v>
      </c>
      <c r="O311" s="7">
        <v>10</v>
      </c>
    </row>
    <row r="312" spans="1:15">
      <c r="A312" s="22">
        <v>2210</v>
      </c>
      <c r="B312" s="23">
        <v>9156</v>
      </c>
      <c r="C312" s="13" t="s">
        <v>27</v>
      </c>
      <c r="D312" s="15"/>
      <c r="K312" s="5">
        <v>2234</v>
      </c>
      <c r="L312" s="5" t="s">
        <v>113</v>
      </c>
      <c r="M312" s="5" t="s">
        <v>114</v>
      </c>
      <c r="N312" s="6" t="s">
        <v>115</v>
      </c>
      <c r="O312" s="7">
        <v>11</v>
      </c>
    </row>
    <row r="313" spans="1:15">
      <c r="A313" s="22">
        <v>2211</v>
      </c>
      <c r="B313" s="23">
        <v>9186</v>
      </c>
      <c r="C313" s="13" t="s">
        <v>38</v>
      </c>
      <c r="D313" s="15"/>
      <c r="K313" s="5">
        <v>2235</v>
      </c>
      <c r="L313" s="5" t="s">
        <v>121</v>
      </c>
      <c r="M313" s="5" t="s">
        <v>122</v>
      </c>
      <c r="N313" s="6" t="s">
        <v>123</v>
      </c>
      <c r="O313" s="7">
        <v>12</v>
      </c>
    </row>
    <row r="314" spans="1:15">
      <c r="A314" s="22">
        <v>2212</v>
      </c>
      <c r="B314" s="23">
        <v>9215</v>
      </c>
      <c r="C314" s="13" t="s">
        <v>47</v>
      </c>
      <c r="D314" s="15"/>
      <c r="K314" s="5">
        <v>2236</v>
      </c>
      <c r="L314" s="5" t="s">
        <v>127</v>
      </c>
      <c r="M314" s="5" t="s">
        <v>128</v>
      </c>
      <c r="N314" s="6" t="s">
        <v>21</v>
      </c>
      <c r="O314" s="7">
        <v>13</v>
      </c>
    </row>
    <row r="315" spans="1:15">
      <c r="A315" s="22">
        <v>2213</v>
      </c>
      <c r="B315" s="23">
        <v>9245</v>
      </c>
      <c r="C315" s="13" t="s">
        <v>57</v>
      </c>
      <c r="D315" s="15"/>
      <c r="K315" s="5">
        <v>2237</v>
      </c>
      <c r="L315" s="5" t="s">
        <v>131</v>
      </c>
      <c r="M315" s="5" t="s">
        <v>132</v>
      </c>
      <c r="N315" s="6" t="s">
        <v>32</v>
      </c>
      <c r="O315" s="7">
        <v>14</v>
      </c>
    </row>
    <row r="316" spans="1:15">
      <c r="A316" s="22">
        <v>2214</v>
      </c>
      <c r="B316" s="23">
        <v>9274</v>
      </c>
      <c r="C316" s="13" t="s">
        <v>256</v>
      </c>
      <c r="D316" s="15"/>
      <c r="K316" s="5">
        <v>2238</v>
      </c>
      <c r="L316" s="5" t="s">
        <v>135</v>
      </c>
      <c r="M316" s="5" t="s">
        <v>136</v>
      </c>
      <c r="N316" s="6" t="s">
        <v>42</v>
      </c>
      <c r="O316" s="7">
        <v>15</v>
      </c>
    </row>
    <row r="317" spans="1:15">
      <c r="A317" s="22">
        <v>2215</v>
      </c>
      <c r="B317" s="23">
        <v>9304</v>
      </c>
      <c r="C317" s="13" t="s">
        <v>66</v>
      </c>
      <c r="D317" s="15"/>
      <c r="K317" s="5">
        <v>2239</v>
      </c>
      <c r="L317" s="5" t="s">
        <v>139</v>
      </c>
      <c r="M317" s="5" t="s">
        <v>140</v>
      </c>
      <c r="N317" s="6" t="s">
        <v>52</v>
      </c>
      <c r="O317" s="7">
        <v>16</v>
      </c>
    </row>
    <row r="318" spans="1:15">
      <c r="A318" s="22">
        <v>2216</v>
      </c>
      <c r="B318" s="23">
        <v>9334</v>
      </c>
      <c r="C318" s="13" t="s">
        <v>75</v>
      </c>
      <c r="D318" s="15"/>
      <c r="K318" s="5">
        <v>2240</v>
      </c>
      <c r="L318" s="5" t="s">
        <v>143</v>
      </c>
      <c r="M318" s="5" t="s">
        <v>144</v>
      </c>
      <c r="N318" s="6" t="s">
        <v>61</v>
      </c>
      <c r="O318" s="7">
        <v>17</v>
      </c>
    </row>
    <row r="319" spans="1:15">
      <c r="A319" s="22">
        <v>2217</v>
      </c>
      <c r="B319" s="23">
        <v>9363</v>
      </c>
      <c r="C319" s="13" t="s">
        <v>84</v>
      </c>
      <c r="D319" s="15"/>
      <c r="K319" s="5">
        <v>2241</v>
      </c>
      <c r="L319" s="5" t="s">
        <v>147</v>
      </c>
      <c r="M319" s="5" t="s">
        <v>148</v>
      </c>
      <c r="N319" s="6" t="s">
        <v>70</v>
      </c>
      <c r="O319" s="7">
        <v>18</v>
      </c>
    </row>
    <row r="320" spans="1:15">
      <c r="A320" s="22">
        <v>2218</v>
      </c>
      <c r="B320" s="23">
        <v>9393</v>
      </c>
      <c r="C320" s="13" t="s">
        <v>93</v>
      </c>
      <c r="D320" s="15"/>
      <c r="K320" s="5">
        <v>2242</v>
      </c>
      <c r="L320" s="5" t="s">
        <v>151</v>
      </c>
      <c r="M320" s="5" t="s">
        <v>152</v>
      </c>
      <c r="N320" s="6" t="s">
        <v>79</v>
      </c>
      <c r="O320" s="7">
        <v>19</v>
      </c>
    </row>
    <row r="321" spans="1:15">
      <c r="A321" s="22">
        <v>2219</v>
      </c>
      <c r="B321" s="23">
        <v>9423</v>
      </c>
      <c r="C321" s="13" t="s">
        <v>110</v>
      </c>
      <c r="D321" s="15"/>
      <c r="K321" s="5">
        <v>2243</v>
      </c>
      <c r="L321" s="5" t="s">
        <v>155</v>
      </c>
      <c r="M321" s="5" t="s">
        <v>156</v>
      </c>
      <c r="N321" s="6" t="s">
        <v>88</v>
      </c>
      <c r="O321" s="7">
        <v>20</v>
      </c>
    </row>
    <row r="322" spans="1:15">
      <c r="A322" s="22">
        <v>2220</v>
      </c>
      <c r="B322" s="23">
        <v>9452</v>
      </c>
      <c r="C322" s="13" t="s">
        <v>119</v>
      </c>
      <c r="D322" s="15"/>
      <c r="K322" s="5">
        <v>2244</v>
      </c>
      <c r="L322" s="5" t="s">
        <v>159</v>
      </c>
      <c r="M322" s="5" t="s">
        <v>160</v>
      </c>
      <c r="N322" s="6" t="s">
        <v>97</v>
      </c>
      <c r="O322" s="7">
        <v>21</v>
      </c>
    </row>
    <row r="323" spans="1:15">
      <c r="A323" s="22">
        <v>2221</v>
      </c>
      <c r="B323" s="23">
        <v>9482</v>
      </c>
      <c r="C323" s="13" t="s">
        <v>125</v>
      </c>
      <c r="D323" s="15"/>
      <c r="K323" s="5">
        <v>2245</v>
      </c>
      <c r="L323" s="5" t="s">
        <v>163</v>
      </c>
      <c r="M323" s="5" t="s">
        <v>164</v>
      </c>
      <c r="N323" s="6" t="s">
        <v>106</v>
      </c>
      <c r="O323" s="7">
        <v>22</v>
      </c>
    </row>
    <row r="324" spans="1:15">
      <c r="A324" s="22">
        <v>2222</v>
      </c>
      <c r="B324" s="23">
        <v>9511</v>
      </c>
      <c r="C324" s="13" t="s">
        <v>14</v>
      </c>
      <c r="D324" s="15"/>
      <c r="K324" s="5">
        <v>2246</v>
      </c>
      <c r="L324" s="5" t="s">
        <v>167</v>
      </c>
      <c r="M324" s="5" t="s">
        <v>168</v>
      </c>
      <c r="N324" s="6" t="s">
        <v>115</v>
      </c>
      <c r="O324" s="7">
        <v>23</v>
      </c>
    </row>
    <row r="325" spans="1:15">
      <c r="A325" s="22">
        <v>2223</v>
      </c>
      <c r="B325" s="23">
        <v>9541</v>
      </c>
      <c r="C325" s="13" t="s">
        <v>27</v>
      </c>
      <c r="D325" s="15"/>
      <c r="K325" s="5">
        <v>2247</v>
      </c>
      <c r="L325" s="5" t="s">
        <v>171</v>
      </c>
      <c r="M325" s="5" t="s">
        <v>172</v>
      </c>
      <c r="N325" s="6" t="s">
        <v>123</v>
      </c>
      <c r="O325" s="7">
        <v>24</v>
      </c>
    </row>
    <row r="326" spans="1:15">
      <c r="A326" s="22">
        <v>2224</v>
      </c>
      <c r="B326" s="23">
        <v>9570</v>
      </c>
      <c r="C326" s="13" t="s">
        <v>38</v>
      </c>
      <c r="D326" s="15"/>
      <c r="K326" s="5">
        <v>2248</v>
      </c>
      <c r="L326" s="5" t="s">
        <v>175</v>
      </c>
      <c r="M326" s="5" t="s">
        <v>176</v>
      </c>
      <c r="N326" s="6" t="s">
        <v>21</v>
      </c>
      <c r="O326" s="7">
        <v>25</v>
      </c>
    </row>
    <row r="327" spans="1:15">
      <c r="A327" s="22">
        <v>2225</v>
      </c>
      <c r="B327" s="23">
        <v>9599</v>
      </c>
      <c r="C327" s="13" t="s">
        <v>47</v>
      </c>
      <c r="D327" s="15"/>
      <c r="K327" s="5">
        <v>2249</v>
      </c>
      <c r="L327" s="5" t="s">
        <v>179</v>
      </c>
      <c r="M327" s="5" t="s">
        <v>180</v>
      </c>
      <c r="N327" s="6" t="s">
        <v>32</v>
      </c>
      <c r="O327" s="7">
        <v>26</v>
      </c>
    </row>
    <row r="328" spans="1:15">
      <c r="A328" s="22">
        <v>2226</v>
      </c>
      <c r="B328" s="23">
        <v>9629</v>
      </c>
      <c r="C328" s="13" t="s">
        <v>57</v>
      </c>
      <c r="D328" s="15"/>
      <c r="K328" s="5">
        <v>2250</v>
      </c>
      <c r="L328" s="5" t="s">
        <v>182</v>
      </c>
      <c r="M328" s="5" t="s">
        <v>183</v>
      </c>
      <c r="N328" s="6" t="s">
        <v>42</v>
      </c>
      <c r="O328" s="7">
        <v>27</v>
      </c>
    </row>
    <row r="329" spans="1:15">
      <c r="A329" s="22">
        <v>2227</v>
      </c>
      <c r="B329" s="23">
        <v>9658</v>
      </c>
      <c r="C329" s="13" t="s">
        <v>66</v>
      </c>
      <c r="D329" s="15"/>
      <c r="K329" s="5">
        <v>2251</v>
      </c>
      <c r="L329" s="5" t="s">
        <v>185</v>
      </c>
      <c r="M329" s="5" t="s">
        <v>186</v>
      </c>
      <c r="N329" s="6" t="s">
        <v>52</v>
      </c>
      <c r="O329" s="7">
        <v>28</v>
      </c>
    </row>
    <row r="330" spans="1:15">
      <c r="A330" s="22">
        <v>2228</v>
      </c>
      <c r="B330" s="23">
        <v>9688</v>
      </c>
      <c r="C330" s="13" t="s">
        <v>75</v>
      </c>
      <c r="D330" s="15"/>
      <c r="K330" s="5">
        <v>2252</v>
      </c>
      <c r="L330" s="5" t="s">
        <v>188</v>
      </c>
      <c r="M330" s="5" t="s">
        <v>189</v>
      </c>
      <c r="N330" s="6" t="s">
        <v>61</v>
      </c>
      <c r="O330" s="7">
        <v>29</v>
      </c>
    </row>
    <row r="331" spans="1:15">
      <c r="A331" s="22">
        <v>2229</v>
      </c>
      <c r="B331" s="23">
        <v>9717</v>
      </c>
      <c r="C331" s="13" t="s">
        <v>84</v>
      </c>
      <c r="D331" s="15"/>
      <c r="K331" s="5">
        <v>2253</v>
      </c>
      <c r="L331" s="5" t="s">
        <v>191</v>
      </c>
      <c r="M331" s="5" t="s">
        <v>192</v>
      </c>
      <c r="N331" s="6" t="s">
        <v>70</v>
      </c>
      <c r="O331" s="7">
        <v>30</v>
      </c>
    </row>
    <row r="332" spans="1:15">
      <c r="A332" s="22">
        <v>2230</v>
      </c>
      <c r="B332" s="23">
        <v>9747</v>
      </c>
      <c r="C332" s="13" t="s">
        <v>93</v>
      </c>
      <c r="D332" s="15"/>
      <c r="K332" s="5">
        <v>2254</v>
      </c>
      <c r="L332" s="5" t="s">
        <v>194</v>
      </c>
      <c r="M332" s="5" t="s">
        <v>195</v>
      </c>
      <c r="N332" s="6" t="s">
        <v>79</v>
      </c>
      <c r="O332" s="7">
        <v>31</v>
      </c>
    </row>
    <row r="333" spans="1:15">
      <c r="A333" s="22">
        <v>2231</v>
      </c>
      <c r="B333" s="23">
        <v>9777</v>
      </c>
      <c r="C333" s="13" t="s">
        <v>110</v>
      </c>
      <c r="D333" s="15"/>
      <c r="K333" s="5">
        <v>2255</v>
      </c>
      <c r="L333" s="5" t="s">
        <v>197</v>
      </c>
      <c r="M333" s="5" t="s">
        <v>198</v>
      </c>
      <c r="N333" s="6" t="s">
        <v>88</v>
      </c>
      <c r="O333" s="7">
        <v>32</v>
      </c>
    </row>
    <row r="334" spans="1:15">
      <c r="A334" s="22">
        <v>2232</v>
      </c>
      <c r="B334" s="23">
        <v>9806</v>
      </c>
      <c r="C334" s="13" t="s">
        <v>119</v>
      </c>
      <c r="D334" s="15"/>
      <c r="K334" s="5">
        <v>2256</v>
      </c>
      <c r="L334" s="5" t="s">
        <v>199</v>
      </c>
      <c r="M334" s="5" t="s">
        <v>200</v>
      </c>
      <c r="N334" s="6" t="s">
        <v>97</v>
      </c>
      <c r="O334" s="7">
        <v>33</v>
      </c>
    </row>
    <row r="335" spans="1:15">
      <c r="A335" s="22">
        <v>2233</v>
      </c>
      <c r="B335" s="23">
        <v>9836</v>
      </c>
      <c r="C335" s="13" t="s">
        <v>125</v>
      </c>
      <c r="D335" s="15"/>
      <c r="K335" s="5">
        <v>2257</v>
      </c>
      <c r="L335" s="5" t="s">
        <v>201</v>
      </c>
      <c r="M335" s="5" t="s">
        <v>202</v>
      </c>
      <c r="N335" s="6" t="s">
        <v>106</v>
      </c>
      <c r="O335" s="7">
        <v>34</v>
      </c>
    </row>
    <row r="336" spans="1:15">
      <c r="A336" s="22">
        <v>2234</v>
      </c>
      <c r="B336" s="23">
        <v>9866</v>
      </c>
      <c r="C336" s="13" t="s">
        <v>14</v>
      </c>
      <c r="D336" s="15"/>
      <c r="K336" s="5">
        <v>2258</v>
      </c>
      <c r="L336" s="5" t="s">
        <v>203</v>
      </c>
      <c r="M336" s="5" t="s">
        <v>204</v>
      </c>
      <c r="N336" s="6" t="s">
        <v>115</v>
      </c>
      <c r="O336" s="7">
        <v>35</v>
      </c>
    </row>
    <row r="337" spans="1:15">
      <c r="A337" s="22">
        <v>2235</v>
      </c>
      <c r="B337" s="23">
        <v>9895</v>
      </c>
      <c r="C337" s="13" t="s">
        <v>27</v>
      </c>
      <c r="D337" s="15"/>
      <c r="K337" s="5">
        <v>2259</v>
      </c>
      <c r="L337" s="5" t="s">
        <v>205</v>
      </c>
      <c r="M337" s="5" t="s">
        <v>206</v>
      </c>
      <c r="N337" s="6" t="s">
        <v>123</v>
      </c>
      <c r="O337" s="7">
        <v>36</v>
      </c>
    </row>
    <row r="338" spans="1:15">
      <c r="A338" s="22">
        <v>2236</v>
      </c>
      <c r="B338" s="23">
        <v>9925</v>
      </c>
      <c r="C338" s="13" t="s">
        <v>38</v>
      </c>
      <c r="D338" s="15"/>
      <c r="K338" s="5">
        <v>2260</v>
      </c>
      <c r="L338" s="5" t="s">
        <v>207</v>
      </c>
      <c r="M338" s="5" t="s">
        <v>208</v>
      </c>
      <c r="N338" s="6" t="s">
        <v>21</v>
      </c>
      <c r="O338" s="7">
        <v>37</v>
      </c>
    </row>
    <row r="339" spans="1:15">
      <c r="A339" s="22">
        <v>2237</v>
      </c>
      <c r="B339" s="23">
        <v>9954</v>
      </c>
      <c r="C339" s="13" t="s">
        <v>47</v>
      </c>
      <c r="D339" s="15"/>
      <c r="K339" s="5">
        <v>2261</v>
      </c>
      <c r="L339" s="5" t="s">
        <v>209</v>
      </c>
      <c r="M339" s="5" t="s">
        <v>210</v>
      </c>
      <c r="N339" s="6" t="s">
        <v>32</v>
      </c>
      <c r="O339" s="7">
        <v>38</v>
      </c>
    </row>
    <row r="340" spans="1:15">
      <c r="A340" s="22">
        <v>2238</v>
      </c>
      <c r="B340" s="23">
        <v>9983</v>
      </c>
      <c r="C340" s="13" t="s">
        <v>57</v>
      </c>
      <c r="D340" s="15"/>
      <c r="K340" s="5">
        <v>2262</v>
      </c>
      <c r="L340" s="5" t="s">
        <v>211</v>
      </c>
      <c r="M340" s="5" t="s">
        <v>212</v>
      </c>
      <c r="N340" s="6" t="s">
        <v>42</v>
      </c>
      <c r="O340" s="7">
        <v>39</v>
      </c>
    </row>
    <row r="341" spans="1:15">
      <c r="A341" s="22">
        <v>2239</v>
      </c>
      <c r="B341" s="23">
        <v>10013</v>
      </c>
      <c r="C341" s="13" t="s">
        <v>66</v>
      </c>
      <c r="D341" s="15"/>
      <c r="K341" s="5">
        <v>2263</v>
      </c>
      <c r="L341" s="5" t="s">
        <v>213</v>
      </c>
      <c r="M341" s="5" t="s">
        <v>214</v>
      </c>
      <c r="N341" s="6" t="s">
        <v>52</v>
      </c>
      <c r="O341" s="7">
        <v>40</v>
      </c>
    </row>
    <row r="342" spans="1:15">
      <c r="A342" s="22">
        <v>2240</v>
      </c>
      <c r="B342" s="23">
        <v>10042</v>
      </c>
      <c r="C342" s="13" t="s">
        <v>75</v>
      </c>
      <c r="D342" s="15"/>
      <c r="K342" s="5">
        <v>2264</v>
      </c>
      <c r="L342" s="5" t="s">
        <v>215</v>
      </c>
      <c r="M342" s="5" t="s">
        <v>216</v>
      </c>
      <c r="N342" s="6" t="s">
        <v>61</v>
      </c>
      <c r="O342" s="7">
        <v>41</v>
      </c>
    </row>
    <row r="343" spans="1:15">
      <c r="A343" s="22">
        <v>2241</v>
      </c>
      <c r="B343" s="23">
        <v>10072</v>
      </c>
      <c r="C343" s="13" t="s">
        <v>84</v>
      </c>
      <c r="D343" s="15"/>
      <c r="K343" s="5">
        <v>2265</v>
      </c>
      <c r="L343" s="5" t="s">
        <v>217</v>
      </c>
      <c r="M343" s="5" t="s">
        <v>218</v>
      </c>
      <c r="N343" s="6" t="s">
        <v>70</v>
      </c>
      <c r="O343" s="7">
        <v>42</v>
      </c>
    </row>
    <row r="344" spans="1:15">
      <c r="A344" s="22">
        <v>2242</v>
      </c>
      <c r="B344" s="23">
        <v>10101</v>
      </c>
      <c r="C344" s="13" t="s">
        <v>93</v>
      </c>
      <c r="D344" s="15"/>
      <c r="K344" s="5">
        <v>2266</v>
      </c>
      <c r="L344" s="5" t="s">
        <v>219</v>
      </c>
      <c r="M344" s="5" t="s">
        <v>220</v>
      </c>
      <c r="N344" s="6" t="s">
        <v>79</v>
      </c>
      <c r="O344" s="7">
        <v>43</v>
      </c>
    </row>
    <row r="345" spans="1:15">
      <c r="A345" s="22">
        <v>2243</v>
      </c>
      <c r="B345" s="23">
        <v>10131</v>
      </c>
      <c r="C345" s="13" t="s">
        <v>110</v>
      </c>
      <c r="D345" s="15"/>
      <c r="K345" s="5">
        <v>2267</v>
      </c>
      <c r="L345" s="5" t="s">
        <v>222</v>
      </c>
      <c r="M345" s="5" t="s">
        <v>223</v>
      </c>
      <c r="N345" s="6" t="s">
        <v>88</v>
      </c>
      <c r="O345" s="7">
        <v>44</v>
      </c>
    </row>
    <row r="346" spans="1:15">
      <c r="A346" s="22">
        <v>2244</v>
      </c>
      <c r="B346" s="23">
        <v>10160</v>
      </c>
      <c r="C346" s="13" t="s">
        <v>119</v>
      </c>
      <c r="D346" s="15"/>
      <c r="K346" s="5">
        <v>2268</v>
      </c>
      <c r="L346" s="5" t="s">
        <v>224</v>
      </c>
      <c r="M346" s="5" t="s">
        <v>225</v>
      </c>
      <c r="N346" s="6" t="s">
        <v>97</v>
      </c>
      <c r="O346" s="7">
        <v>45</v>
      </c>
    </row>
    <row r="347" spans="1:15">
      <c r="A347" s="22">
        <v>2245</v>
      </c>
      <c r="B347" s="23">
        <v>10190</v>
      </c>
      <c r="C347" s="13" t="s">
        <v>125</v>
      </c>
      <c r="D347" s="15"/>
      <c r="K347" s="5">
        <v>2269</v>
      </c>
      <c r="L347" s="5" t="s">
        <v>226</v>
      </c>
      <c r="M347" s="5" t="s">
        <v>227</v>
      </c>
      <c r="N347" s="6" t="s">
        <v>106</v>
      </c>
      <c r="O347" s="7">
        <v>46</v>
      </c>
    </row>
    <row r="348" spans="1:15">
      <c r="A348" s="22">
        <v>2246</v>
      </c>
      <c r="B348" s="23">
        <v>10220</v>
      </c>
      <c r="C348" s="13" t="s">
        <v>14</v>
      </c>
      <c r="D348" s="15"/>
      <c r="K348" s="5">
        <v>2270</v>
      </c>
      <c r="L348" s="5" t="s">
        <v>228</v>
      </c>
      <c r="M348" s="5" t="s">
        <v>229</v>
      </c>
      <c r="N348" s="6" t="s">
        <v>115</v>
      </c>
      <c r="O348" s="7">
        <v>47</v>
      </c>
    </row>
    <row r="349" spans="1:15">
      <c r="A349" s="22">
        <v>2247</v>
      </c>
      <c r="B349" s="23">
        <v>10250</v>
      </c>
      <c r="C349" s="13" t="s">
        <v>27</v>
      </c>
      <c r="D349" s="15"/>
      <c r="K349" s="5">
        <v>2271</v>
      </c>
      <c r="L349" s="5" t="s">
        <v>230</v>
      </c>
      <c r="M349" s="5" t="s">
        <v>231</v>
      </c>
      <c r="N349" s="6" t="s">
        <v>123</v>
      </c>
      <c r="O349" s="7">
        <v>48</v>
      </c>
    </row>
    <row r="350" spans="1:15">
      <c r="A350" s="22">
        <v>2248</v>
      </c>
      <c r="B350" s="23">
        <v>10279</v>
      </c>
      <c r="C350" s="13" t="s">
        <v>38</v>
      </c>
      <c r="D350" s="15"/>
      <c r="K350" s="5">
        <v>2272</v>
      </c>
      <c r="L350" s="5" t="s">
        <v>232</v>
      </c>
      <c r="M350" s="5" t="s">
        <v>233</v>
      </c>
      <c r="N350" s="6" t="s">
        <v>21</v>
      </c>
      <c r="O350" s="7">
        <v>49</v>
      </c>
    </row>
    <row r="351" spans="1:15">
      <c r="A351" s="22">
        <v>2249</v>
      </c>
      <c r="B351" s="23">
        <v>10309</v>
      </c>
      <c r="C351" s="13" t="s">
        <v>257</v>
      </c>
      <c r="D351" s="15"/>
      <c r="K351" s="5">
        <v>2273</v>
      </c>
      <c r="L351" s="5" t="s">
        <v>234</v>
      </c>
      <c r="M351" s="5" t="s">
        <v>235</v>
      </c>
      <c r="N351" s="6" t="s">
        <v>32</v>
      </c>
      <c r="O351" s="7">
        <v>50</v>
      </c>
    </row>
    <row r="352" spans="1:15">
      <c r="A352" s="22">
        <v>2250</v>
      </c>
      <c r="B352" s="23">
        <v>10338</v>
      </c>
      <c r="C352" s="13" t="s">
        <v>47</v>
      </c>
      <c r="D352" s="15"/>
      <c r="K352" s="5">
        <v>2274</v>
      </c>
      <c r="L352" s="5" t="s">
        <v>236</v>
      </c>
      <c r="M352" s="5" t="s">
        <v>237</v>
      </c>
      <c r="N352" s="6" t="s">
        <v>42</v>
      </c>
      <c r="O352" s="7">
        <v>51</v>
      </c>
    </row>
    <row r="353" spans="1:15">
      <c r="A353" s="22">
        <v>2251</v>
      </c>
      <c r="B353" s="23">
        <v>10367</v>
      </c>
      <c r="C353" s="13" t="s">
        <v>57</v>
      </c>
      <c r="D353" s="15"/>
      <c r="K353" s="5">
        <v>2275</v>
      </c>
      <c r="L353" s="5" t="s">
        <v>238</v>
      </c>
      <c r="M353" s="5" t="s">
        <v>239</v>
      </c>
      <c r="N353" s="6" t="s">
        <v>52</v>
      </c>
      <c r="O353" s="7">
        <v>52</v>
      </c>
    </row>
    <row r="354" spans="1:15">
      <c r="A354" s="22">
        <v>2252</v>
      </c>
      <c r="B354" s="23">
        <v>10397</v>
      </c>
      <c r="C354" s="13" t="s">
        <v>66</v>
      </c>
      <c r="D354" s="15"/>
      <c r="K354" s="5">
        <v>2276</v>
      </c>
      <c r="L354" s="5" t="s">
        <v>240</v>
      </c>
      <c r="M354" s="5" t="s">
        <v>241</v>
      </c>
      <c r="N354" s="6" t="s">
        <v>61</v>
      </c>
      <c r="O354" s="7">
        <v>53</v>
      </c>
    </row>
    <row r="355" spans="1:15">
      <c r="A355" s="22">
        <v>2253</v>
      </c>
      <c r="B355" s="23">
        <v>10426</v>
      </c>
      <c r="C355" s="13" t="s">
        <v>75</v>
      </c>
      <c r="D355" s="15"/>
      <c r="K355" s="5">
        <v>2277</v>
      </c>
      <c r="L355" s="5" t="s">
        <v>242</v>
      </c>
      <c r="M355" s="5" t="s">
        <v>243</v>
      </c>
      <c r="N355" s="6" t="s">
        <v>70</v>
      </c>
      <c r="O355" s="7">
        <v>54</v>
      </c>
    </row>
    <row r="356" spans="1:15">
      <c r="A356" s="22">
        <v>2254</v>
      </c>
      <c r="B356" s="23">
        <v>10455</v>
      </c>
      <c r="C356" s="13" t="s">
        <v>84</v>
      </c>
      <c r="D356" s="15"/>
      <c r="K356" s="5">
        <v>2278</v>
      </c>
      <c r="L356" s="5" t="s">
        <v>244</v>
      </c>
      <c r="M356" s="5" t="s">
        <v>245</v>
      </c>
      <c r="N356" s="6" t="s">
        <v>79</v>
      </c>
      <c r="O356" s="7">
        <v>55</v>
      </c>
    </row>
    <row r="357" spans="1:15">
      <c r="A357" s="22">
        <v>2255</v>
      </c>
      <c r="B357" s="23">
        <v>10485</v>
      </c>
      <c r="C357" s="13" t="s">
        <v>93</v>
      </c>
      <c r="D357" s="15"/>
      <c r="K357" s="5">
        <v>2279</v>
      </c>
      <c r="L357" s="5" t="s">
        <v>246</v>
      </c>
      <c r="M357" s="5" t="s">
        <v>247</v>
      </c>
      <c r="N357" s="6" t="s">
        <v>88</v>
      </c>
      <c r="O357" s="7">
        <v>56</v>
      </c>
    </row>
    <row r="358" spans="1:15">
      <c r="A358" s="22">
        <v>2256</v>
      </c>
      <c r="B358" s="23">
        <v>10514</v>
      </c>
      <c r="C358" s="13" t="s">
        <v>110</v>
      </c>
      <c r="D358" s="15"/>
      <c r="K358" s="5">
        <v>2280</v>
      </c>
      <c r="L358" s="5" t="s">
        <v>248</v>
      </c>
      <c r="M358" s="5" t="s">
        <v>249</v>
      </c>
      <c r="N358" s="6" t="s">
        <v>97</v>
      </c>
      <c r="O358" s="7">
        <v>57</v>
      </c>
    </row>
    <row r="359" spans="1:15">
      <c r="A359" s="22">
        <v>2257</v>
      </c>
      <c r="B359" s="23">
        <v>10544</v>
      </c>
      <c r="C359" s="13" t="s">
        <v>119</v>
      </c>
      <c r="D359" s="15"/>
      <c r="K359" s="5">
        <v>2281</v>
      </c>
      <c r="L359" s="5" t="s">
        <v>250</v>
      </c>
      <c r="M359" s="5" t="s">
        <v>251</v>
      </c>
      <c r="N359" s="6" t="s">
        <v>106</v>
      </c>
      <c r="O359" s="7">
        <v>58</v>
      </c>
    </row>
    <row r="360" spans="1:15">
      <c r="A360" s="22">
        <v>2258</v>
      </c>
      <c r="B360" s="23">
        <v>10574</v>
      </c>
      <c r="C360" s="13" t="s">
        <v>125</v>
      </c>
      <c r="D360" s="15"/>
      <c r="K360" s="5">
        <v>2282</v>
      </c>
      <c r="L360" s="5" t="s">
        <v>252</v>
      </c>
      <c r="M360" s="5" t="s">
        <v>253</v>
      </c>
      <c r="N360" s="6" t="s">
        <v>115</v>
      </c>
      <c r="O360" s="7">
        <v>59</v>
      </c>
    </row>
    <row r="361" spans="1:15">
      <c r="A361" s="22">
        <v>2259</v>
      </c>
      <c r="B361" s="23">
        <v>10604</v>
      </c>
      <c r="C361" s="13" t="s">
        <v>14</v>
      </c>
      <c r="D361" s="15"/>
      <c r="K361" s="5">
        <v>2283</v>
      </c>
      <c r="L361" s="5" t="s">
        <v>254</v>
      </c>
      <c r="M361" s="5" t="s">
        <v>255</v>
      </c>
      <c r="N361" s="6" t="s">
        <v>123</v>
      </c>
      <c r="O361" s="7">
        <v>60</v>
      </c>
    </row>
    <row r="362" spans="1:15">
      <c r="A362" s="22">
        <v>2260</v>
      </c>
      <c r="B362" s="23">
        <v>10634</v>
      </c>
      <c r="C362" s="13" t="s">
        <v>27</v>
      </c>
      <c r="D362" s="15"/>
      <c r="K362" s="5">
        <v>2284</v>
      </c>
      <c r="L362" s="5" t="s">
        <v>19</v>
      </c>
      <c r="M362" s="10" t="s">
        <v>20</v>
      </c>
      <c r="N362" s="6" t="s">
        <v>21</v>
      </c>
      <c r="O362" s="7">
        <v>1</v>
      </c>
    </row>
    <row r="363" spans="1:15">
      <c r="A363" s="22">
        <v>2261</v>
      </c>
      <c r="B363" s="23">
        <v>10663</v>
      </c>
      <c r="C363" s="13" t="s">
        <v>38</v>
      </c>
      <c r="D363" s="15"/>
      <c r="K363" s="5">
        <v>2285</v>
      </c>
      <c r="L363" s="5" t="s">
        <v>30</v>
      </c>
      <c r="M363" s="5" t="s">
        <v>31</v>
      </c>
      <c r="N363" s="6" t="s">
        <v>32</v>
      </c>
      <c r="O363" s="7">
        <v>2</v>
      </c>
    </row>
    <row r="364" spans="1:15">
      <c r="A364" s="22">
        <v>2262</v>
      </c>
      <c r="B364" s="23">
        <v>10693</v>
      </c>
      <c r="C364" s="13" t="s">
        <v>47</v>
      </c>
      <c r="D364" s="15"/>
      <c r="K364" s="5">
        <v>2286</v>
      </c>
      <c r="L364" s="5" t="s">
        <v>40</v>
      </c>
      <c r="M364" s="5" t="s">
        <v>41</v>
      </c>
      <c r="N364" s="6" t="s">
        <v>42</v>
      </c>
      <c r="O364" s="7">
        <v>3</v>
      </c>
    </row>
    <row r="365" spans="1:15">
      <c r="A365" s="22">
        <v>2263</v>
      </c>
      <c r="B365" s="23">
        <v>10722</v>
      </c>
      <c r="C365" s="13" t="s">
        <v>57</v>
      </c>
      <c r="D365" s="15"/>
      <c r="K365" s="5">
        <v>2287</v>
      </c>
      <c r="L365" s="5" t="s">
        <v>50</v>
      </c>
      <c r="M365" s="5" t="s">
        <v>51</v>
      </c>
      <c r="N365" s="6" t="s">
        <v>52</v>
      </c>
      <c r="O365" s="7">
        <v>4</v>
      </c>
    </row>
    <row r="366" spans="1:15">
      <c r="A366" s="22">
        <v>2264</v>
      </c>
      <c r="B366" s="23">
        <v>10751</v>
      </c>
      <c r="C366" s="13" t="s">
        <v>66</v>
      </c>
      <c r="D366" s="15"/>
      <c r="K366" s="5">
        <v>2288</v>
      </c>
      <c r="L366" s="5" t="s">
        <v>59</v>
      </c>
      <c r="M366" s="5" t="s">
        <v>60</v>
      </c>
      <c r="N366" s="6" t="s">
        <v>61</v>
      </c>
      <c r="O366" s="7">
        <v>5</v>
      </c>
    </row>
    <row r="367" spans="1:15">
      <c r="A367" s="22">
        <v>2265</v>
      </c>
      <c r="B367" s="23">
        <v>10781</v>
      </c>
      <c r="C367" s="13" t="s">
        <v>75</v>
      </c>
      <c r="D367" s="15"/>
      <c r="K367" s="5">
        <v>2289</v>
      </c>
      <c r="L367" s="5" t="s">
        <v>68</v>
      </c>
      <c r="M367" s="5" t="s">
        <v>69</v>
      </c>
      <c r="N367" s="6" t="s">
        <v>70</v>
      </c>
      <c r="O367" s="7">
        <v>6</v>
      </c>
    </row>
    <row r="368" spans="1:15">
      <c r="A368" s="22">
        <v>2266</v>
      </c>
      <c r="B368" s="23">
        <v>10810</v>
      </c>
      <c r="C368" s="13" t="s">
        <v>84</v>
      </c>
      <c r="D368" s="15"/>
      <c r="K368" s="5">
        <v>2290</v>
      </c>
      <c r="L368" s="5" t="s">
        <v>77</v>
      </c>
      <c r="M368" s="5" t="s">
        <v>78</v>
      </c>
      <c r="N368" s="6" t="s">
        <v>79</v>
      </c>
      <c r="O368" s="7">
        <v>7</v>
      </c>
    </row>
    <row r="369" spans="1:15">
      <c r="A369" s="22">
        <v>2267</v>
      </c>
      <c r="B369" s="23">
        <v>10839</v>
      </c>
      <c r="C369" s="13" t="s">
        <v>93</v>
      </c>
      <c r="D369" s="15"/>
      <c r="K369" s="5">
        <v>2291</v>
      </c>
      <c r="L369" s="5" t="s">
        <v>86</v>
      </c>
      <c r="M369" s="5" t="s">
        <v>87</v>
      </c>
      <c r="N369" s="6" t="s">
        <v>88</v>
      </c>
      <c r="O369" s="7">
        <v>8</v>
      </c>
    </row>
    <row r="370" spans="1:15">
      <c r="A370" s="22">
        <v>2268</v>
      </c>
      <c r="B370" s="23">
        <v>10869</v>
      </c>
      <c r="C370" s="13" t="s">
        <v>110</v>
      </c>
      <c r="D370" s="15"/>
      <c r="K370" s="5">
        <v>2292</v>
      </c>
      <c r="L370" s="5" t="s">
        <v>95</v>
      </c>
      <c r="M370" s="5" t="s">
        <v>96</v>
      </c>
      <c r="N370" s="6" t="s">
        <v>97</v>
      </c>
      <c r="O370" s="7">
        <v>9</v>
      </c>
    </row>
    <row r="371" spans="1:15">
      <c r="A371" s="22">
        <v>2269</v>
      </c>
      <c r="B371" s="23">
        <v>10898</v>
      </c>
      <c r="C371" s="13" t="s">
        <v>119</v>
      </c>
      <c r="D371" s="15"/>
      <c r="K371" s="5">
        <v>2293</v>
      </c>
      <c r="L371" s="5" t="s">
        <v>104</v>
      </c>
      <c r="M371" s="5" t="s">
        <v>105</v>
      </c>
      <c r="N371" s="6" t="s">
        <v>106</v>
      </c>
      <c r="O371" s="7">
        <v>10</v>
      </c>
    </row>
    <row r="372" spans="1:15">
      <c r="A372" s="22">
        <v>2270</v>
      </c>
      <c r="B372" s="23">
        <v>10928</v>
      </c>
      <c r="C372" s="13" t="s">
        <v>125</v>
      </c>
      <c r="D372" s="15"/>
      <c r="K372" s="5">
        <v>2294</v>
      </c>
      <c r="L372" s="5" t="s">
        <v>113</v>
      </c>
      <c r="M372" s="5" t="s">
        <v>114</v>
      </c>
      <c r="N372" s="6" t="s">
        <v>115</v>
      </c>
      <c r="O372" s="7">
        <v>11</v>
      </c>
    </row>
    <row r="373" spans="1:15">
      <c r="A373" s="22">
        <v>2271</v>
      </c>
      <c r="B373" s="23">
        <v>10958</v>
      </c>
      <c r="C373" s="13" t="s">
        <v>14</v>
      </c>
      <c r="D373" s="15"/>
      <c r="K373" s="5">
        <v>2295</v>
      </c>
      <c r="L373" s="5" t="s">
        <v>121</v>
      </c>
      <c r="M373" s="5" t="s">
        <v>122</v>
      </c>
      <c r="N373" s="6" t="s">
        <v>123</v>
      </c>
      <c r="O373" s="7">
        <v>12</v>
      </c>
    </row>
    <row r="374" spans="1:15">
      <c r="A374" s="22">
        <v>2272</v>
      </c>
      <c r="B374" s="23">
        <v>10988</v>
      </c>
      <c r="C374" s="13" t="s">
        <v>27</v>
      </c>
      <c r="D374" s="15"/>
      <c r="K374" s="5">
        <v>2296</v>
      </c>
      <c r="L374" s="5" t="s">
        <v>127</v>
      </c>
      <c r="M374" s="5" t="s">
        <v>128</v>
      </c>
      <c r="N374" s="6" t="s">
        <v>21</v>
      </c>
      <c r="O374" s="7">
        <v>13</v>
      </c>
    </row>
    <row r="375" spans="1:15">
      <c r="A375" s="22">
        <v>2273</v>
      </c>
      <c r="B375" s="23">
        <v>11017</v>
      </c>
      <c r="C375" s="13" t="s">
        <v>38</v>
      </c>
      <c r="D375" s="15"/>
      <c r="K375" s="5">
        <v>2297</v>
      </c>
      <c r="L375" s="5" t="s">
        <v>131</v>
      </c>
      <c r="M375" s="5" t="s">
        <v>132</v>
      </c>
      <c r="N375" s="6" t="s">
        <v>32</v>
      </c>
      <c r="O375" s="7">
        <v>14</v>
      </c>
    </row>
    <row r="376" spans="1:15">
      <c r="A376" s="22">
        <v>2274</v>
      </c>
      <c r="B376" s="23">
        <v>11047</v>
      </c>
      <c r="C376" s="13" t="s">
        <v>47</v>
      </c>
      <c r="D376" s="15"/>
      <c r="K376" s="5">
        <v>2298</v>
      </c>
      <c r="L376" s="5" t="s">
        <v>135</v>
      </c>
      <c r="M376" s="5" t="s">
        <v>136</v>
      </c>
      <c r="N376" s="6" t="s">
        <v>42</v>
      </c>
      <c r="O376" s="7">
        <v>15</v>
      </c>
    </row>
    <row r="377" spans="1:15">
      <c r="A377" s="22">
        <v>2275</v>
      </c>
      <c r="B377" s="23">
        <v>11077</v>
      </c>
      <c r="C377" s="13" t="s">
        <v>57</v>
      </c>
      <c r="D377" s="15"/>
      <c r="K377" s="5">
        <v>2299</v>
      </c>
      <c r="L377" s="5" t="s">
        <v>139</v>
      </c>
      <c r="M377" s="5" t="s">
        <v>140</v>
      </c>
      <c r="N377" s="6" t="s">
        <v>52</v>
      </c>
      <c r="O377" s="7">
        <v>16</v>
      </c>
    </row>
    <row r="378" spans="1:15">
      <c r="A378" s="22">
        <v>2276</v>
      </c>
      <c r="B378" s="23">
        <v>11106</v>
      </c>
      <c r="C378" s="13" t="s">
        <v>66</v>
      </c>
      <c r="D378" s="15"/>
      <c r="K378" s="5">
        <v>2300</v>
      </c>
      <c r="L378" s="5" t="s">
        <v>143</v>
      </c>
      <c r="M378" s="5" t="s">
        <v>144</v>
      </c>
      <c r="N378" s="6" t="s">
        <v>61</v>
      </c>
      <c r="O378" s="7">
        <v>17</v>
      </c>
    </row>
    <row r="379" spans="1:15">
      <c r="A379" s="22">
        <v>2277</v>
      </c>
      <c r="B379" s="23">
        <v>11135</v>
      </c>
      <c r="C379" s="13" t="s">
        <v>75</v>
      </c>
      <c r="D379" s="15"/>
      <c r="K379" s="5">
        <v>2301</v>
      </c>
      <c r="L379" s="5" t="s">
        <v>147</v>
      </c>
      <c r="M379" s="5" t="s">
        <v>148</v>
      </c>
      <c r="N379" s="6" t="s">
        <v>70</v>
      </c>
      <c r="O379" s="7">
        <v>18</v>
      </c>
    </row>
    <row r="380" spans="1:15">
      <c r="A380" s="22">
        <v>2278</v>
      </c>
      <c r="B380" s="23">
        <v>11165</v>
      </c>
      <c r="C380" s="13" t="s">
        <v>258</v>
      </c>
      <c r="D380" s="15"/>
      <c r="K380" s="5">
        <v>2302</v>
      </c>
      <c r="L380" s="5" t="s">
        <v>151</v>
      </c>
      <c r="M380" s="5" t="s">
        <v>152</v>
      </c>
      <c r="N380" s="6" t="s">
        <v>79</v>
      </c>
      <c r="O380" s="7">
        <v>19</v>
      </c>
    </row>
    <row r="381" spans="1:15">
      <c r="A381" s="22">
        <v>2279</v>
      </c>
      <c r="B381" s="23">
        <v>11194</v>
      </c>
      <c r="C381" s="13" t="s">
        <v>84</v>
      </c>
      <c r="D381" s="15"/>
      <c r="K381" s="5">
        <v>2303</v>
      </c>
      <c r="L381" s="5" t="s">
        <v>155</v>
      </c>
      <c r="M381" s="5" t="s">
        <v>156</v>
      </c>
      <c r="N381" s="6" t="s">
        <v>88</v>
      </c>
      <c r="O381" s="7">
        <v>20</v>
      </c>
    </row>
    <row r="382" spans="1:15">
      <c r="A382" s="22">
        <v>2280</v>
      </c>
      <c r="B382" s="23">
        <v>11223</v>
      </c>
      <c r="C382" s="13" t="s">
        <v>93</v>
      </c>
      <c r="D382" s="15"/>
      <c r="K382" s="5">
        <v>2304</v>
      </c>
      <c r="L382" s="5" t="s">
        <v>159</v>
      </c>
      <c r="M382" s="5" t="s">
        <v>160</v>
      </c>
      <c r="N382" s="6" t="s">
        <v>97</v>
      </c>
      <c r="O382" s="7">
        <v>21</v>
      </c>
    </row>
    <row r="383" spans="1:15">
      <c r="A383" s="22">
        <v>2281</v>
      </c>
      <c r="B383" s="23">
        <v>11253</v>
      </c>
      <c r="C383" s="13" t="s">
        <v>110</v>
      </c>
      <c r="D383" s="15"/>
      <c r="K383" s="5">
        <v>2305</v>
      </c>
      <c r="L383" s="5" t="s">
        <v>163</v>
      </c>
      <c r="M383" s="5" t="s">
        <v>164</v>
      </c>
      <c r="N383" s="6" t="s">
        <v>106</v>
      </c>
      <c r="O383" s="7">
        <v>22</v>
      </c>
    </row>
    <row r="384" spans="1:15">
      <c r="A384" s="22">
        <v>2282</v>
      </c>
      <c r="B384" s="23">
        <v>11282</v>
      </c>
      <c r="C384" s="13" t="s">
        <v>119</v>
      </c>
      <c r="D384" s="15"/>
      <c r="K384" s="5">
        <v>2306</v>
      </c>
      <c r="L384" s="5" t="s">
        <v>167</v>
      </c>
      <c r="M384" s="5" t="s">
        <v>168</v>
      </c>
      <c r="N384" s="6" t="s">
        <v>115</v>
      </c>
      <c r="O384" s="7">
        <v>23</v>
      </c>
    </row>
    <row r="385" spans="1:15">
      <c r="A385" s="22">
        <v>2283</v>
      </c>
      <c r="B385" s="23">
        <v>11312</v>
      </c>
      <c r="C385" s="13" t="s">
        <v>125</v>
      </c>
      <c r="D385" s="15"/>
      <c r="K385" s="5">
        <v>2307</v>
      </c>
      <c r="L385" s="5" t="s">
        <v>171</v>
      </c>
      <c r="M385" s="5" t="s">
        <v>172</v>
      </c>
      <c r="N385" s="6" t="s">
        <v>123</v>
      </c>
      <c r="O385" s="7">
        <v>24</v>
      </c>
    </row>
    <row r="386" spans="1:15">
      <c r="A386" s="22">
        <v>2284</v>
      </c>
      <c r="B386" s="23">
        <v>11342</v>
      </c>
      <c r="C386" s="13" t="s">
        <v>14</v>
      </c>
      <c r="D386" s="15"/>
      <c r="K386" s="5">
        <v>2308</v>
      </c>
      <c r="L386" s="5" t="s">
        <v>175</v>
      </c>
      <c r="M386" s="5" t="s">
        <v>176</v>
      </c>
      <c r="N386" s="6" t="s">
        <v>21</v>
      </c>
      <c r="O386" s="7">
        <v>25</v>
      </c>
    </row>
    <row r="387" spans="1:15">
      <c r="A387" s="22">
        <v>2285</v>
      </c>
      <c r="B387" s="23">
        <v>11371</v>
      </c>
      <c r="C387" s="13" t="s">
        <v>27</v>
      </c>
      <c r="D387" s="15"/>
      <c r="K387" s="5">
        <v>2309</v>
      </c>
      <c r="L387" s="5" t="s">
        <v>179</v>
      </c>
      <c r="M387" s="5" t="s">
        <v>180</v>
      </c>
      <c r="N387" s="6" t="s">
        <v>32</v>
      </c>
      <c r="O387" s="7">
        <v>26</v>
      </c>
    </row>
    <row r="388" spans="1:15">
      <c r="A388" s="22">
        <v>2286</v>
      </c>
      <c r="B388" s="23">
        <v>11401</v>
      </c>
      <c r="C388" s="13" t="s">
        <v>38</v>
      </c>
      <c r="D388" s="15"/>
      <c r="K388" s="5">
        <v>2310</v>
      </c>
      <c r="L388" s="5" t="s">
        <v>182</v>
      </c>
      <c r="M388" s="5" t="s">
        <v>183</v>
      </c>
      <c r="N388" s="6" t="s">
        <v>42</v>
      </c>
      <c r="O388" s="7">
        <v>27</v>
      </c>
    </row>
    <row r="389" spans="1:15">
      <c r="A389" s="22">
        <v>2287</v>
      </c>
      <c r="B389" s="23">
        <v>11431</v>
      </c>
      <c r="C389" s="13" t="s">
        <v>47</v>
      </c>
      <c r="D389" s="15"/>
      <c r="K389" s="5">
        <v>2311</v>
      </c>
      <c r="L389" s="5" t="s">
        <v>185</v>
      </c>
      <c r="M389" s="5" t="s">
        <v>186</v>
      </c>
      <c r="N389" s="6" t="s">
        <v>52</v>
      </c>
      <c r="O389" s="7">
        <v>28</v>
      </c>
    </row>
    <row r="390" spans="1:15">
      <c r="A390" s="22">
        <v>2288</v>
      </c>
      <c r="B390" s="23">
        <v>11460</v>
      </c>
      <c r="C390" s="13" t="s">
        <v>57</v>
      </c>
      <c r="D390" s="15"/>
      <c r="K390" s="5">
        <v>2312</v>
      </c>
      <c r="L390" s="5" t="s">
        <v>188</v>
      </c>
      <c r="M390" s="5" t="s">
        <v>189</v>
      </c>
      <c r="N390" s="6" t="s">
        <v>61</v>
      </c>
      <c r="O390" s="7">
        <v>29</v>
      </c>
    </row>
    <row r="391" spans="1:15">
      <c r="A391" s="22">
        <v>2289</v>
      </c>
      <c r="B391" s="23">
        <v>11490</v>
      </c>
      <c r="C391" s="13" t="s">
        <v>66</v>
      </c>
      <c r="D391" s="15"/>
      <c r="K391" s="5">
        <v>2313</v>
      </c>
      <c r="L391" s="5" t="s">
        <v>191</v>
      </c>
      <c r="M391" s="5" t="s">
        <v>192</v>
      </c>
      <c r="N391" s="6" t="s">
        <v>70</v>
      </c>
      <c r="O391" s="7">
        <v>30</v>
      </c>
    </row>
    <row r="392" spans="1:15">
      <c r="A392" s="22">
        <v>2290</v>
      </c>
      <c r="B392" s="23">
        <v>11519</v>
      </c>
      <c r="C392" s="13" t="s">
        <v>75</v>
      </c>
      <c r="D392" s="15"/>
      <c r="K392" s="5">
        <v>2314</v>
      </c>
      <c r="L392" s="5" t="s">
        <v>194</v>
      </c>
      <c r="M392" s="5" t="s">
        <v>195</v>
      </c>
      <c r="N392" s="6" t="s">
        <v>79</v>
      </c>
      <c r="O392" s="7">
        <v>31</v>
      </c>
    </row>
    <row r="393" spans="1:15">
      <c r="A393" s="22">
        <v>2291</v>
      </c>
      <c r="B393" s="23">
        <v>11549</v>
      </c>
      <c r="C393" s="13" t="s">
        <v>84</v>
      </c>
      <c r="D393" s="15"/>
      <c r="K393" s="5">
        <v>2315</v>
      </c>
      <c r="L393" s="5" t="s">
        <v>197</v>
      </c>
      <c r="M393" s="5" t="s">
        <v>198</v>
      </c>
      <c r="N393" s="6" t="s">
        <v>88</v>
      </c>
      <c r="O393" s="7">
        <v>32</v>
      </c>
    </row>
    <row r="394" spans="1:15">
      <c r="A394" s="22">
        <v>2292</v>
      </c>
      <c r="B394" s="23">
        <v>11578</v>
      </c>
      <c r="C394" s="13" t="s">
        <v>93</v>
      </c>
      <c r="D394" s="15"/>
      <c r="K394" s="5">
        <v>2316</v>
      </c>
      <c r="L394" s="5" t="s">
        <v>199</v>
      </c>
      <c r="M394" s="5" t="s">
        <v>200</v>
      </c>
      <c r="N394" s="6" t="s">
        <v>97</v>
      </c>
      <c r="O394" s="7">
        <v>33</v>
      </c>
    </row>
    <row r="395" spans="1:15">
      <c r="A395" s="22">
        <v>2293</v>
      </c>
      <c r="B395" s="23">
        <v>11607</v>
      </c>
      <c r="C395" s="13" t="s">
        <v>110</v>
      </c>
      <c r="D395" s="15"/>
      <c r="K395" s="5">
        <v>2317</v>
      </c>
      <c r="L395" s="5" t="s">
        <v>201</v>
      </c>
      <c r="M395" s="5" t="s">
        <v>202</v>
      </c>
      <c r="N395" s="6" t="s">
        <v>106</v>
      </c>
      <c r="O395" s="7">
        <v>34</v>
      </c>
    </row>
    <row r="396" spans="1:15">
      <c r="A396" s="22">
        <v>2294</v>
      </c>
      <c r="B396" s="23">
        <v>11637</v>
      </c>
      <c r="C396" s="13" t="s">
        <v>119</v>
      </c>
      <c r="D396" s="15"/>
      <c r="K396" s="5">
        <v>2318</v>
      </c>
      <c r="L396" s="5" t="s">
        <v>203</v>
      </c>
      <c r="M396" s="5" t="s">
        <v>204</v>
      </c>
      <c r="N396" s="6" t="s">
        <v>115</v>
      </c>
      <c r="O396" s="7">
        <v>35</v>
      </c>
    </row>
    <row r="397" spans="1:15">
      <c r="A397" s="22">
        <v>2295</v>
      </c>
      <c r="B397" s="23">
        <v>11666</v>
      </c>
      <c r="C397" s="13" t="s">
        <v>125</v>
      </c>
      <c r="D397" s="15"/>
      <c r="K397" s="5">
        <v>2319</v>
      </c>
      <c r="L397" s="5" t="s">
        <v>205</v>
      </c>
      <c r="M397" s="5" t="s">
        <v>206</v>
      </c>
      <c r="N397" s="6" t="s">
        <v>123</v>
      </c>
      <c r="O397" s="7">
        <v>36</v>
      </c>
    </row>
    <row r="398" spans="1:15">
      <c r="A398" s="22">
        <v>2296</v>
      </c>
      <c r="B398" s="23">
        <v>11696</v>
      </c>
      <c r="C398" s="13" t="s">
        <v>14</v>
      </c>
      <c r="D398" s="15"/>
      <c r="K398" s="5">
        <v>2320</v>
      </c>
      <c r="L398" s="5" t="s">
        <v>207</v>
      </c>
      <c r="M398" s="5" t="s">
        <v>208</v>
      </c>
      <c r="N398" s="6" t="s">
        <v>21</v>
      </c>
      <c r="O398" s="7">
        <v>37</v>
      </c>
    </row>
    <row r="399" spans="1:15">
      <c r="A399" s="22">
        <v>2297</v>
      </c>
      <c r="B399" s="23">
        <v>11725</v>
      </c>
      <c r="C399" s="13" t="s">
        <v>27</v>
      </c>
      <c r="D399" s="15"/>
      <c r="K399" s="5">
        <v>2321</v>
      </c>
      <c r="L399" s="5" t="s">
        <v>209</v>
      </c>
      <c r="M399" s="5" t="s">
        <v>210</v>
      </c>
      <c r="N399" s="6" t="s">
        <v>32</v>
      </c>
      <c r="O399" s="7">
        <v>38</v>
      </c>
    </row>
    <row r="400" spans="1:15">
      <c r="A400" s="22">
        <v>2298</v>
      </c>
      <c r="B400" s="23">
        <v>11755</v>
      </c>
      <c r="C400" s="13" t="s">
        <v>38</v>
      </c>
      <c r="D400" s="15"/>
      <c r="K400" s="5">
        <v>2322</v>
      </c>
      <c r="L400" s="5" t="s">
        <v>211</v>
      </c>
      <c r="M400" s="5" t="s">
        <v>212</v>
      </c>
      <c r="N400" s="6" t="s">
        <v>42</v>
      </c>
      <c r="O400" s="7">
        <v>39</v>
      </c>
    </row>
    <row r="401" spans="1:15">
      <c r="A401" s="22">
        <v>2299</v>
      </c>
      <c r="B401" s="23">
        <v>11785</v>
      </c>
      <c r="C401" s="13" t="s">
        <v>47</v>
      </c>
      <c r="D401" s="15"/>
      <c r="K401" s="5">
        <v>2323</v>
      </c>
      <c r="L401" s="5" t="s">
        <v>213</v>
      </c>
      <c r="M401" s="5" t="s">
        <v>214</v>
      </c>
      <c r="N401" s="6" t="s">
        <v>52</v>
      </c>
      <c r="O401" s="7">
        <v>40</v>
      </c>
    </row>
    <row r="402" spans="1:15">
      <c r="A402" s="22">
        <v>2300</v>
      </c>
      <c r="B402" s="23">
        <v>11815</v>
      </c>
      <c r="C402" s="13" t="s">
        <v>57</v>
      </c>
      <c r="D402" s="15"/>
      <c r="K402" s="5">
        <v>2324</v>
      </c>
      <c r="L402" s="5" t="s">
        <v>215</v>
      </c>
      <c r="M402" s="5" t="s">
        <v>216</v>
      </c>
      <c r="N402" s="6" t="s">
        <v>61</v>
      </c>
      <c r="O402" s="7">
        <v>41</v>
      </c>
    </row>
    <row r="403" spans="1:15">
      <c r="A403" s="22">
        <v>2301</v>
      </c>
      <c r="B403" s="23">
        <v>11844</v>
      </c>
      <c r="C403" s="13" t="s">
        <v>66</v>
      </c>
      <c r="D403" s="15"/>
      <c r="K403" s="5">
        <v>2325</v>
      </c>
      <c r="L403" s="5" t="s">
        <v>217</v>
      </c>
      <c r="M403" s="5" t="s">
        <v>218</v>
      </c>
      <c r="N403" s="6" t="s">
        <v>70</v>
      </c>
      <c r="O403" s="7">
        <v>42</v>
      </c>
    </row>
    <row r="404" spans="1:15">
      <c r="A404" s="22">
        <v>2302</v>
      </c>
      <c r="B404" s="23">
        <v>11874</v>
      </c>
      <c r="C404" s="13" t="s">
        <v>75</v>
      </c>
      <c r="D404" s="15"/>
      <c r="K404" s="5">
        <v>2326</v>
      </c>
      <c r="L404" s="5" t="s">
        <v>219</v>
      </c>
      <c r="M404" s="5" t="s">
        <v>220</v>
      </c>
      <c r="N404" s="6" t="s">
        <v>79</v>
      </c>
      <c r="O404" s="7">
        <v>43</v>
      </c>
    </row>
    <row r="405" spans="1:15">
      <c r="A405" s="22">
        <v>2303</v>
      </c>
      <c r="B405" s="23">
        <v>11903</v>
      </c>
      <c r="C405" s="13" t="s">
        <v>84</v>
      </c>
      <c r="D405" s="15"/>
      <c r="K405" s="5">
        <v>2327</v>
      </c>
      <c r="L405" s="5" t="s">
        <v>222</v>
      </c>
      <c r="M405" s="5" t="s">
        <v>223</v>
      </c>
      <c r="N405" s="6" t="s">
        <v>88</v>
      </c>
      <c r="O405" s="7">
        <v>44</v>
      </c>
    </row>
    <row r="406" spans="1:15">
      <c r="A406" s="22">
        <v>2304</v>
      </c>
      <c r="B406" s="23">
        <v>11933</v>
      </c>
      <c r="C406" s="13" t="s">
        <v>93</v>
      </c>
      <c r="D406" s="15"/>
      <c r="K406" s="5">
        <v>2328</v>
      </c>
      <c r="L406" s="5" t="s">
        <v>224</v>
      </c>
      <c r="M406" s="5" t="s">
        <v>225</v>
      </c>
      <c r="N406" s="6" t="s">
        <v>97</v>
      </c>
      <c r="O406" s="7">
        <v>45</v>
      </c>
    </row>
    <row r="407" spans="1:15">
      <c r="A407" s="22">
        <v>2305</v>
      </c>
      <c r="B407" s="23">
        <v>11962</v>
      </c>
      <c r="C407" s="13" t="s">
        <v>110</v>
      </c>
      <c r="D407" s="15"/>
      <c r="K407" s="5">
        <v>2329</v>
      </c>
      <c r="L407" s="5" t="s">
        <v>226</v>
      </c>
      <c r="M407" s="5" t="s">
        <v>227</v>
      </c>
      <c r="N407" s="6" t="s">
        <v>106</v>
      </c>
      <c r="O407" s="7">
        <v>46</v>
      </c>
    </row>
    <row r="408" spans="1:15">
      <c r="A408" s="22">
        <v>2306</v>
      </c>
      <c r="B408" s="23">
        <v>11991</v>
      </c>
      <c r="C408" s="13" t="s">
        <v>119</v>
      </c>
      <c r="D408" s="15"/>
      <c r="K408" s="5">
        <v>2330</v>
      </c>
      <c r="L408" s="5" t="s">
        <v>228</v>
      </c>
      <c r="M408" s="5" t="s">
        <v>229</v>
      </c>
      <c r="N408" s="6" t="s">
        <v>115</v>
      </c>
      <c r="O408" s="7">
        <v>47</v>
      </c>
    </row>
    <row r="409" spans="1:15">
      <c r="A409" s="22">
        <v>2307</v>
      </c>
      <c r="B409" s="23">
        <v>12021</v>
      </c>
      <c r="C409" s="13" t="s">
        <v>125</v>
      </c>
      <c r="D409" s="15"/>
      <c r="K409" s="5">
        <v>2331</v>
      </c>
      <c r="L409" s="5" t="s">
        <v>230</v>
      </c>
      <c r="M409" s="5" t="s">
        <v>231</v>
      </c>
      <c r="N409" s="6" t="s">
        <v>123</v>
      </c>
      <c r="O409" s="7">
        <v>48</v>
      </c>
    </row>
    <row r="410" spans="1:15">
      <c r="A410" s="22">
        <v>2308</v>
      </c>
      <c r="B410" s="23">
        <v>12050</v>
      </c>
      <c r="C410" s="13" t="s">
        <v>14</v>
      </c>
      <c r="D410" s="15"/>
      <c r="K410" s="5">
        <v>2332</v>
      </c>
      <c r="L410" s="5" t="s">
        <v>232</v>
      </c>
      <c r="M410" s="5" t="s">
        <v>233</v>
      </c>
      <c r="N410" s="6" t="s">
        <v>21</v>
      </c>
      <c r="O410" s="7">
        <v>49</v>
      </c>
    </row>
    <row r="411" spans="1:15">
      <c r="A411" s="22">
        <v>2309</v>
      </c>
      <c r="B411" s="23">
        <v>12080</v>
      </c>
      <c r="C411" s="13" t="s">
        <v>27</v>
      </c>
      <c r="D411" s="15"/>
      <c r="K411" s="5">
        <v>2333</v>
      </c>
      <c r="L411" s="5" t="s">
        <v>234</v>
      </c>
      <c r="M411" s="5" t="s">
        <v>235</v>
      </c>
      <c r="N411" s="6" t="s">
        <v>32</v>
      </c>
      <c r="O411" s="7">
        <v>50</v>
      </c>
    </row>
    <row r="412" spans="1:15">
      <c r="A412" s="22">
        <v>2310</v>
      </c>
      <c r="B412" s="23">
        <v>12109</v>
      </c>
      <c r="C412" s="13" t="s">
        <v>38</v>
      </c>
      <c r="D412" s="15"/>
      <c r="K412" s="5">
        <v>2334</v>
      </c>
      <c r="L412" s="5" t="s">
        <v>236</v>
      </c>
      <c r="M412" s="5" t="s">
        <v>237</v>
      </c>
      <c r="N412" s="6" t="s">
        <v>42</v>
      </c>
      <c r="O412" s="7">
        <v>51</v>
      </c>
    </row>
    <row r="413" spans="1:15">
      <c r="A413" s="22">
        <v>2311</v>
      </c>
      <c r="B413" s="23">
        <v>12139</v>
      </c>
      <c r="C413" s="13" t="s">
        <v>47</v>
      </c>
      <c r="D413" s="15"/>
      <c r="K413" s="5">
        <v>2335</v>
      </c>
      <c r="L413" s="5" t="s">
        <v>238</v>
      </c>
      <c r="M413" s="5" t="s">
        <v>239</v>
      </c>
      <c r="N413" s="6" t="s">
        <v>52</v>
      </c>
      <c r="O413" s="7">
        <v>52</v>
      </c>
    </row>
    <row r="414" spans="1:15">
      <c r="A414" s="22">
        <v>2312</v>
      </c>
      <c r="B414" s="23">
        <v>12169</v>
      </c>
      <c r="C414" s="13" t="s">
        <v>57</v>
      </c>
      <c r="D414" s="15"/>
      <c r="K414" s="5">
        <v>2336</v>
      </c>
      <c r="L414" s="5" t="s">
        <v>240</v>
      </c>
      <c r="M414" s="5" t="s">
        <v>241</v>
      </c>
      <c r="N414" s="6" t="s">
        <v>61</v>
      </c>
      <c r="O414" s="7">
        <v>53</v>
      </c>
    </row>
    <row r="415" spans="1:15">
      <c r="A415" s="22">
        <v>2313</v>
      </c>
      <c r="B415" s="23">
        <v>12198</v>
      </c>
      <c r="C415" s="13" t="s">
        <v>66</v>
      </c>
      <c r="D415" s="15"/>
      <c r="K415" s="5">
        <v>2337</v>
      </c>
      <c r="L415" s="5" t="s">
        <v>242</v>
      </c>
      <c r="M415" s="5" t="s">
        <v>243</v>
      </c>
      <c r="N415" s="6" t="s">
        <v>70</v>
      </c>
      <c r="O415" s="7">
        <v>54</v>
      </c>
    </row>
    <row r="416" spans="1:15">
      <c r="A416" s="22">
        <v>2314</v>
      </c>
      <c r="B416" s="23">
        <v>12228</v>
      </c>
      <c r="C416" s="13" t="s">
        <v>221</v>
      </c>
      <c r="D416" s="15"/>
      <c r="K416" s="5">
        <v>2338</v>
      </c>
      <c r="L416" s="5" t="s">
        <v>244</v>
      </c>
      <c r="M416" s="5" t="s">
        <v>245</v>
      </c>
      <c r="N416" s="6" t="s">
        <v>79</v>
      </c>
      <c r="O416" s="7">
        <v>55</v>
      </c>
    </row>
    <row r="417" spans="1:15">
      <c r="A417" s="22">
        <v>2315</v>
      </c>
      <c r="B417" s="23">
        <v>12258</v>
      </c>
      <c r="C417" s="13" t="s">
        <v>75</v>
      </c>
      <c r="D417" s="15"/>
      <c r="K417" s="5">
        <v>2339</v>
      </c>
      <c r="L417" s="5" t="s">
        <v>246</v>
      </c>
      <c r="M417" s="5" t="s">
        <v>247</v>
      </c>
      <c r="N417" s="6" t="s">
        <v>88</v>
      </c>
      <c r="O417" s="7">
        <v>56</v>
      </c>
    </row>
    <row r="418" spans="1:15">
      <c r="A418" s="22">
        <v>2316</v>
      </c>
      <c r="B418" s="23">
        <v>12287</v>
      </c>
      <c r="C418" s="13" t="s">
        <v>84</v>
      </c>
      <c r="D418" s="15"/>
      <c r="K418" s="5">
        <v>2340</v>
      </c>
      <c r="L418" s="5" t="s">
        <v>248</v>
      </c>
      <c r="M418" s="5" t="s">
        <v>249</v>
      </c>
      <c r="N418" s="6" t="s">
        <v>97</v>
      </c>
      <c r="O418" s="7">
        <v>57</v>
      </c>
    </row>
    <row r="419" spans="1:15">
      <c r="A419" s="22">
        <v>2317</v>
      </c>
      <c r="B419" s="23">
        <v>12317</v>
      </c>
      <c r="C419" s="13" t="s">
        <v>93</v>
      </c>
      <c r="D419" s="15"/>
      <c r="K419" s="5">
        <v>2341</v>
      </c>
      <c r="L419" s="5" t="s">
        <v>250</v>
      </c>
      <c r="M419" s="5" t="s">
        <v>251</v>
      </c>
      <c r="N419" s="6" t="s">
        <v>106</v>
      </c>
      <c r="O419" s="7">
        <v>58</v>
      </c>
    </row>
    <row r="420" spans="1:15">
      <c r="A420" s="22">
        <v>2318</v>
      </c>
      <c r="B420" s="23">
        <v>12346</v>
      </c>
      <c r="C420" s="13" t="s">
        <v>110</v>
      </c>
      <c r="D420" s="15"/>
      <c r="K420" s="5">
        <v>2342</v>
      </c>
      <c r="L420" s="5" t="s">
        <v>252</v>
      </c>
      <c r="M420" s="5" t="s">
        <v>253</v>
      </c>
      <c r="N420" s="6" t="s">
        <v>115</v>
      </c>
      <c r="O420" s="7">
        <v>59</v>
      </c>
    </row>
    <row r="421" spans="1:15">
      <c r="A421" s="22">
        <v>2319</v>
      </c>
      <c r="B421" s="23">
        <v>12376</v>
      </c>
      <c r="C421" s="13" t="s">
        <v>119</v>
      </c>
      <c r="D421" s="15"/>
      <c r="K421" s="5">
        <v>2343</v>
      </c>
      <c r="L421" s="5" t="s">
        <v>254</v>
      </c>
      <c r="M421" s="5" t="s">
        <v>255</v>
      </c>
      <c r="N421" s="6" t="s">
        <v>123</v>
      </c>
      <c r="O421" s="7">
        <v>60</v>
      </c>
    </row>
    <row r="422" spans="1:15">
      <c r="A422" s="22">
        <v>2320</v>
      </c>
      <c r="B422" s="23">
        <v>12405</v>
      </c>
      <c r="C422" s="13" t="s">
        <v>125</v>
      </c>
      <c r="D422" s="15"/>
      <c r="K422" s="5">
        <v>2344</v>
      </c>
      <c r="L422" s="5" t="s">
        <v>19</v>
      </c>
      <c r="M422" s="10" t="s">
        <v>20</v>
      </c>
      <c r="N422" s="6" t="s">
        <v>21</v>
      </c>
      <c r="O422" s="7">
        <v>1</v>
      </c>
    </row>
    <row r="423" spans="1:15">
      <c r="A423" s="22">
        <v>2321</v>
      </c>
      <c r="B423" s="23">
        <v>12434</v>
      </c>
      <c r="C423" s="13" t="s">
        <v>14</v>
      </c>
      <c r="D423" s="15"/>
      <c r="K423" s="5">
        <v>2345</v>
      </c>
      <c r="L423" s="5" t="s">
        <v>30</v>
      </c>
      <c r="M423" s="5" t="s">
        <v>31</v>
      </c>
      <c r="N423" s="6" t="s">
        <v>32</v>
      </c>
      <c r="O423" s="7">
        <v>2</v>
      </c>
    </row>
    <row r="424" spans="1:15">
      <c r="A424" s="22">
        <v>2322</v>
      </c>
      <c r="B424" s="23">
        <v>12464</v>
      </c>
      <c r="C424" s="13" t="s">
        <v>27</v>
      </c>
      <c r="D424" s="15"/>
      <c r="K424" s="5">
        <v>2346</v>
      </c>
      <c r="L424" s="5" t="s">
        <v>40</v>
      </c>
      <c r="M424" s="5" t="s">
        <v>41</v>
      </c>
      <c r="N424" s="6" t="s">
        <v>42</v>
      </c>
      <c r="O424" s="7">
        <v>3</v>
      </c>
    </row>
    <row r="425" spans="1:15">
      <c r="A425" s="22">
        <v>2323</v>
      </c>
      <c r="B425" s="23">
        <v>12493</v>
      </c>
      <c r="C425" s="13" t="s">
        <v>38</v>
      </c>
      <c r="D425" s="15"/>
      <c r="K425" s="5">
        <v>2347</v>
      </c>
      <c r="L425" s="5" t="s">
        <v>50</v>
      </c>
      <c r="M425" s="5" t="s">
        <v>51</v>
      </c>
      <c r="N425" s="6" t="s">
        <v>52</v>
      </c>
      <c r="O425" s="7">
        <v>4</v>
      </c>
    </row>
    <row r="426" spans="1:15">
      <c r="A426" s="22">
        <v>2324</v>
      </c>
      <c r="B426" s="23">
        <v>12523</v>
      </c>
      <c r="C426" s="13" t="s">
        <v>47</v>
      </c>
      <c r="D426" s="15"/>
      <c r="K426" s="5">
        <v>2348</v>
      </c>
      <c r="L426" s="5" t="s">
        <v>59</v>
      </c>
      <c r="M426" s="5" t="s">
        <v>60</v>
      </c>
      <c r="N426" s="6" t="s">
        <v>61</v>
      </c>
      <c r="O426" s="7">
        <v>5</v>
      </c>
    </row>
    <row r="427" spans="1:15">
      <c r="A427" s="22">
        <v>2325</v>
      </c>
      <c r="B427" s="23">
        <v>12552</v>
      </c>
      <c r="C427" s="13" t="s">
        <v>57</v>
      </c>
      <c r="D427" s="15"/>
      <c r="K427" s="5">
        <v>2349</v>
      </c>
      <c r="L427" s="5" t="s">
        <v>68</v>
      </c>
      <c r="M427" s="5" t="s">
        <v>69</v>
      </c>
      <c r="N427" s="6" t="s">
        <v>70</v>
      </c>
      <c r="O427" s="7">
        <v>6</v>
      </c>
    </row>
    <row r="428" spans="1:15">
      <c r="A428" s="22">
        <v>2326</v>
      </c>
      <c r="B428" s="23">
        <v>12582</v>
      </c>
      <c r="C428" s="13" t="s">
        <v>66</v>
      </c>
      <c r="D428" s="15"/>
      <c r="K428" s="5">
        <v>2350</v>
      </c>
      <c r="L428" s="5" t="s">
        <v>77</v>
      </c>
      <c r="M428" s="5" t="s">
        <v>78</v>
      </c>
      <c r="N428" s="6" t="s">
        <v>79</v>
      </c>
      <c r="O428" s="7">
        <v>7</v>
      </c>
    </row>
    <row r="429" spans="1:15">
      <c r="A429" s="22">
        <v>2327</v>
      </c>
      <c r="B429" s="23">
        <v>12612</v>
      </c>
      <c r="C429" s="13" t="s">
        <v>75</v>
      </c>
      <c r="D429" s="15"/>
      <c r="K429" s="5">
        <v>2351</v>
      </c>
      <c r="L429" s="5" t="s">
        <v>86</v>
      </c>
      <c r="M429" s="5" t="s">
        <v>87</v>
      </c>
      <c r="N429" s="6" t="s">
        <v>88</v>
      </c>
      <c r="O429" s="7">
        <v>8</v>
      </c>
    </row>
    <row r="430" spans="1:15">
      <c r="A430" s="22">
        <v>2328</v>
      </c>
      <c r="B430" s="23">
        <v>12641</v>
      </c>
      <c r="C430" s="13" t="s">
        <v>84</v>
      </c>
      <c r="D430" s="15"/>
      <c r="K430" s="5">
        <v>2352</v>
      </c>
      <c r="L430" s="5" t="s">
        <v>95</v>
      </c>
      <c r="M430" s="5" t="s">
        <v>96</v>
      </c>
      <c r="N430" s="6" t="s">
        <v>97</v>
      </c>
      <c r="O430" s="7">
        <v>9</v>
      </c>
    </row>
    <row r="431" spans="1:15">
      <c r="A431" s="22">
        <v>2329</v>
      </c>
      <c r="B431" s="23">
        <v>12671</v>
      </c>
      <c r="C431" s="13" t="s">
        <v>93</v>
      </c>
      <c r="D431" s="15"/>
      <c r="K431" s="5">
        <v>2353</v>
      </c>
      <c r="L431" s="5" t="s">
        <v>104</v>
      </c>
      <c r="M431" s="5" t="s">
        <v>105</v>
      </c>
      <c r="N431" s="6" t="s">
        <v>106</v>
      </c>
      <c r="O431" s="7">
        <v>10</v>
      </c>
    </row>
    <row r="432" spans="1:15">
      <c r="A432" s="22">
        <v>2330</v>
      </c>
      <c r="B432" s="23">
        <v>12700</v>
      </c>
      <c r="C432" s="13" t="s">
        <v>110</v>
      </c>
      <c r="D432" s="15"/>
      <c r="K432" s="5">
        <v>2354</v>
      </c>
      <c r="L432" s="5" t="s">
        <v>113</v>
      </c>
      <c r="M432" s="5" t="s">
        <v>114</v>
      </c>
      <c r="N432" s="6" t="s">
        <v>115</v>
      </c>
      <c r="O432" s="7">
        <v>11</v>
      </c>
    </row>
    <row r="433" spans="1:15">
      <c r="A433" s="22">
        <v>2331</v>
      </c>
      <c r="B433" s="23">
        <v>12730</v>
      </c>
      <c r="C433" s="13" t="s">
        <v>119</v>
      </c>
      <c r="D433" s="15"/>
      <c r="K433" s="5">
        <v>2355</v>
      </c>
      <c r="L433" s="5" t="s">
        <v>121</v>
      </c>
      <c r="M433" s="5" t="s">
        <v>122</v>
      </c>
      <c r="N433" s="6" t="s">
        <v>123</v>
      </c>
      <c r="O433" s="7">
        <v>12</v>
      </c>
    </row>
    <row r="434" spans="1:15">
      <c r="A434" s="22">
        <v>2332</v>
      </c>
      <c r="B434" s="23">
        <v>12760</v>
      </c>
      <c r="C434" s="13" t="s">
        <v>125</v>
      </c>
      <c r="D434" s="15"/>
      <c r="K434" s="5">
        <v>2356</v>
      </c>
      <c r="L434" s="5" t="s">
        <v>127</v>
      </c>
      <c r="M434" s="5" t="s">
        <v>128</v>
      </c>
      <c r="N434" s="6" t="s">
        <v>21</v>
      </c>
      <c r="O434" s="7">
        <v>13</v>
      </c>
    </row>
    <row r="435" spans="1:15">
      <c r="A435" s="22">
        <v>2333</v>
      </c>
      <c r="B435" s="23">
        <v>12789</v>
      </c>
      <c r="C435" s="13" t="s">
        <v>14</v>
      </c>
      <c r="D435" s="15"/>
      <c r="K435" s="5">
        <v>2357</v>
      </c>
      <c r="L435" s="5" t="s">
        <v>131</v>
      </c>
      <c r="M435" s="5" t="s">
        <v>132</v>
      </c>
      <c r="N435" s="6" t="s">
        <v>32</v>
      </c>
      <c r="O435" s="7">
        <v>14</v>
      </c>
    </row>
    <row r="436" spans="1:15">
      <c r="A436" s="22">
        <v>2334</v>
      </c>
      <c r="B436" s="23">
        <v>12819</v>
      </c>
      <c r="C436" s="13" t="s">
        <v>27</v>
      </c>
      <c r="D436" s="15"/>
      <c r="K436" s="5">
        <v>2358</v>
      </c>
      <c r="L436" s="5" t="s">
        <v>135</v>
      </c>
      <c r="M436" s="5" t="s">
        <v>136</v>
      </c>
      <c r="N436" s="6" t="s">
        <v>42</v>
      </c>
      <c r="O436" s="7">
        <v>15</v>
      </c>
    </row>
    <row r="437" spans="1:15">
      <c r="A437" s="22">
        <v>2335</v>
      </c>
      <c r="B437" s="23">
        <v>12848</v>
      </c>
      <c r="C437" s="13" t="s">
        <v>38</v>
      </c>
      <c r="D437" s="15"/>
      <c r="K437" s="5">
        <v>2359</v>
      </c>
      <c r="L437" s="5" t="s">
        <v>139</v>
      </c>
      <c r="M437" s="5" t="s">
        <v>140</v>
      </c>
      <c r="N437" s="6" t="s">
        <v>52</v>
      </c>
      <c r="O437" s="7">
        <v>16</v>
      </c>
    </row>
    <row r="438" spans="1:15">
      <c r="A438" s="22">
        <v>2336</v>
      </c>
      <c r="B438" s="23">
        <v>12877</v>
      </c>
      <c r="C438" s="13" t="s">
        <v>47</v>
      </c>
      <c r="D438" s="15"/>
      <c r="K438" s="5">
        <v>2360</v>
      </c>
      <c r="L438" s="5" t="s">
        <v>143</v>
      </c>
      <c r="M438" s="5" t="s">
        <v>144</v>
      </c>
      <c r="N438" s="6" t="s">
        <v>61</v>
      </c>
      <c r="O438" s="7">
        <v>17</v>
      </c>
    </row>
    <row r="439" spans="1:15">
      <c r="A439" s="22">
        <v>2337</v>
      </c>
      <c r="B439" s="23">
        <v>12907</v>
      </c>
      <c r="C439" s="13" t="s">
        <v>57</v>
      </c>
      <c r="D439" s="15"/>
      <c r="K439" s="5">
        <v>2361</v>
      </c>
      <c r="L439" s="5" t="s">
        <v>147</v>
      </c>
      <c r="M439" s="5" t="s">
        <v>148</v>
      </c>
      <c r="N439" s="6" t="s">
        <v>70</v>
      </c>
      <c r="O439" s="7">
        <v>18</v>
      </c>
    </row>
    <row r="440" spans="1:15">
      <c r="A440" s="22">
        <v>2338</v>
      </c>
      <c r="B440" s="23">
        <v>12936</v>
      </c>
      <c r="C440" s="13" t="s">
        <v>66</v>
      </c>
      <c r="D440" s="15"/>
      <c r="K440" s="5">
        <v>2362</v>
      </c>
      <c r="L440" s="5" t="s">
        <v>151</v>
      </c>
      <c r="M440" s="5" t="s">
        <v>152</v>
      </c>
      <c r="N440" s="6" t="s">
        <v>79</v>
      </c>
      <c r="O440" s="7">
        <v>19</v>
      </c>
    </row>
    <row r="441" spans="1:15">
      <c r="A441" s="22">
        <v>2339</v>
      </c>
      <c r="B441" s="23">
        <v>12966</v>
      </c>
      <c r="C441" s="13" t="s">
        <v>75</v>
      </c>
      <c r="D441" s="15"/>
      <c r="K441" s="5">
        <v>2363</v>
      </c>
      <c r="L441" s="5" t="s">
        <v>155</v>
      </c>
      <c r="M441" s="5" t="s">
        <v>156</v>
      </c>
      <c r="N441" s="6" t="s">
        <v>88</v>
      </c>
      <c r="O441" s="7">
        <v>20</v>
      </c>
    </row>
    <row r="442" spans="1:15">
      <c r="A442" s="22">
        <v>2340</v>
      </c>
      <c r="B442" s="23">
        <v>12995</v>
      </c>
      <c r="C442" s="13" t="s">
        <v>84</v>
      </c>
      <c r="D442" s="15"/>
      <c r="K442" s="5">
        <v>2364</v>
      </c>
      <c r="L442" s="5" t="s">
        <v>159</v>
      </c>
      <c r="M442" s="5" t="s">
        <v>160</v>
      </c>
      <c r="N442" s="6" t="s">
        <v>97</v>
      </c>
      <c r="O442" s="7">
        <v>21</v>
      </c>
    </row>
    <row r="443" spans="1:15">
      <c r="A443" s="22">
        <v>2341</v>
      </c>
      <c r="B443" s="23">
        <v>13025</v>
      </c>
      <c r="C443" s="13" t="s">
        <v>93</v>
      </c>
      <c r="D443" s="15"/>
      <c r="K443" s="5">
        <v>2365</v>
      </c>
      <c r="L443" s="5" t="s">
        <v>163</v>
      </c>
      <c r="M443" s="5" t="s">
        <v>164</v>
      </c>
      <c r="N443" s="6" t="s">
        <v>106</v>
      </c>
      <c r="O443" s="7">
        <v>22</v>
      </c>
    </row>
    <row r="444" spans="1:15">
      <c r="A444" s="22">
        <v>2342</v>
      </c>
      <c r="B444" s="23">
        <v>13055</v>
      </c>
      <c r="C444" s="13" t="s">
        <v>110</v>
      </c>
      <c r="D444" s="15"/>
      <c r="K444" s="5">
        <v>2366</v>
      </c>
      <c r="L444" s="5" t="s">
        <v>167</v>
      </c>
      <c r="M444" s="5" t="s">
        <v>168</v>
      </c>
      <c r="N444" s="6" t="s">
        <v>115</v>
      </c>
      <c r="O444" s="7">
        <v>23</v>
      </c>
    </row>
    <row r="445" spans="1:15">
      <c r="A445" s="22">
        <v>2343</v>
      </c>
      <c r="B445" s="23">
        <v>13084</v>
      </c>
      <c r="C445" s="13" t="s">
        <v>119</v>
      </c>
      <c r="D445" s="15"/>
      <c r="K445" s="5">
        <v>2367</v>
      </c>
      <c r="L445" s="5" t="s">
        <v>171</v>
      </c>
      <c r="M445" s="5" t="s">
        <v>172</v>
      </c>
      <c r="N445" s="6" t="s">
        <v>123</v>
      </c>
      <c r="O445" s="7">
        <v>24</v>
      </c>
    </row>
    <row r="446" spans="1:15">
      <c r="A446" s="22">
        <v>2344</v>
      </c>
      <c r="B446" s="23">
        <v>13114</v>
      </c>
      <c r="C446" s="13" t="s">
        <v>125</v>
      </c>
      <c r="D446" s="15"/>
      <c r="K446" s="5">
        <v>2368</v>
      </c>
      <c r="L446" s="5" t="s">
        <v>175</v>
      </c>
      <c r="M446" s="5" t="s">
        <v>176</v>
      </c>
      <c r="N446" s="6" t="s">
        <v>21</v>
      </c>
      <c r="O446" s="7">
        <v>25</v>
      </c>
    </row>
    <row r="447" spans="1:15">
      <c r="A447" s="22">
        <v>2345</v>
      </c>
      <c r="B447" s="23">
        <v>13144</v>
      </c>
      <c r="C447" s="13" t="s">
        <v>14</v>
      </c>
      <c r="D447" s="15"/>
      <c r="K447" s="5">
        <v>2369</v>
      </c>
      <c r="L447" s="5" t="s">
        <v>179</v>
      </c>
      <c r="M447" s="5" t="s">
        <v>180</v>
      </c>
      <c r="N447" s="6" t="s">
        <v>32</v>
      </c>
      <c r="O447" s="7">
        <v>26</v>
      </c>
    </row>
    <row r="448" spans="1:15">
      <c r="A448" s="22">
        <v>2346</v>
      </c>
      <c r="B448" s="23">
        <v>13173</v>
      </c>
      <c r="C448" s="13" t="s">
        <v>27</v>
      </c>
      <c r="D448" s="15"/>
      <c r="K448" s="5">
        <v>2370</v>
      </c>
      <c r="L448" s="5" t="s">
        <v>182</v>
      </c>
      <c r="M448" s="5" t="s">
        <v>183</v>
      </c>
      <c r="N448" s="6" t="s">
        <v>42</v>
      </c>
      <c r="O448" s="7">
        <v>27</v>
      </c>
    </row>
    <row r="449" spans="1:15">
      <c r="A449" s="22">
        <v>2347</v>
      </c>
      <c r="B449" s="23">
        <v>13203</v>
      </c>
      <c r="C449" s="13" t="s">
        <v>38</v>
      </c>
      <c r="D449" s="15"/>
      <c r="K449" s="5">
        <v>2371</v>
      </c>
      <c r="L449" s="5" t="s">
        <v>185</v>
      </c>
      <c r="M449" s="5" t="s">
        <v>186</v>
      </c>
      <c r="N449" s="6" t="s">
        <v>52</v>
      </c>
      <c r="O449" s="7">
        <v>28</v>
      </c>
    </row>
    <row r="450" spans="1:15">
      <c r="A450" s="22">
        <v>2348</v>
      </c>
      <c r="B450" s="23">
        <v>13232</v>
      </c>
      <c r="C450" s="13" t="s">
        <v>47</v>
      </c>
      <c r="D450" s="15"/>
      <c r="K450" s="5">
        <v>2372</v>
      </c>
      <c r="L450" s="5" t="s">
        <v>188</v>
      </c>
      <c r="M450" s="5" t="s">
        <v>189</v>
      </c>
      <c r="N450" s="6" t="s">
        <v>61</v>
      </c>
      <c r="O450" s="7">
        <v>29</v>
      </c>
    </row>
    <row r="451" spans="1:15">
      <c r="A451" s="22">
        <v>2349</v>
      </c>
      <c r="B451" s="23">
        <v>13261</v>
      </c>
      <c r="C451" s="13" t="s">
        <v>260</v>
      </c>
      <c r="D451" s="15"/>
      <c r="K451" s="5">
        <v>2373</v>
      </c>
      <c r="L451" s="5" t="s">
        <v>191</v>
      </c>
      <c r="M451" s="5" t="s">
        <v>192</v>
      </c>
      <c r="N451" s="6" t="s">
        <v>70</v>
      </c>
      <c r="O451" s="7">
        <v>30</v>
      </c>
    </row>
    <row r="452" spans="1:15">
      <c r="A452" s="22">
        <v>2350</v>
      </c>
      <c r="B452" s="23">
        <v>13291</v>
      </c>
      <c r="C452" s="13" t="s">
        <v>57</v>
      </c>
      <c r="D452" s="15"/>
      <c r="K452" s="5">
        <v>2374</v>
      </c>
      <c r="L452" s="5" t="s">
        <v>194</v>
      </c>
      <c r="M452" s="5" t="s">
        <v>195</v>
      </c>
      <c r="N452" s="6" t="s">
        <v>79</v>
      </c>
      <c r="O452" s="7">
        <v>31</v>
      </c>
    </row>
    <row r="453" spans="1:15">
      <c r="A453" s="22">
        <v>2351</v>
      </c>
      <c r="B453" s="23">
        <v>13320</v>
      </c>
      <c r="C453" s="13" t="s">
        <v>66</v>
      </c>
      <c r="D453" s="15"/>
      <c r="K453" s="5">
        <v>2375</v>
      </c>
      <c r="L453" s="5" t="s">
        <v>197</v>
      </c>
      <c r="M453" s="5" t="s">
        <v>198</v>
      </c>
      <c r="N453" s="6" t="s">
        <v>88</v>
      </c>
      <c r="O453" s="7">
        <v>32</v>
      </c>
    </row>
    <row r="454" spans="1:15">
      <c r="A454" s="22">
        <v>2352</v>
      </c>
      <c r="B454" s="23">
        <v>13349</v>
      </c>
      <c r="C454" s="13" t="s">
        <v>75</v>
      </c>
      <c r="D454" s="15"/>
      <c r="K454" s="5">
        <v>2376</v>
      </c>
      <c r="L454" s="5" t="s">
        <v>199</v>
      </c>
      <c r="M454" s="5" t="s">
        <v>200</v>
      </c>
      <c r="N454" s="6" t="s">
        <v>97</v>
      </c>
      <c r="O454" s="7">
        <v>33</v>
      </c>
    </row>
    <row r="455" spans="1:15">
      <c r="A455" s="22">
        <v>2353</v>
      </c>
      <c r="B455" s="23">
        <v>13379</v>
      </c>
      <c r="C455" s="13" t="s">
        <v>84</v>
      </c>
      <c r="D455" s="15"/>
      <c r="K455" s="5">
        <v>2377</v>
      </c>
      <c r="L455" s="5" t="s">
        <v>201</v>
      </c>
      <c r="M455" s="5" t="s">
        <v>202</v>
      </c>
      <c r="N455" s="6" t="s">
        <v>106</v>
      </c>
      <c r="O455" s="7">
        <v>34</v>
      </c>
    </row>
    <row r="456" spans="1:15">
      <c r="A456" s="22">
        <v>2354</v>
      </c>
      <c r="B456" s="23">
        <v>13409</v>
      </c>
      <c r="C456" s="13" t="s">
        <v>93</v>
      </c>
      <c r="D456" s="15"/>
      <c r="K456" s="5">
        <v>2378</v>
      </c>
      <c r="L456" s="5" t="s">
        <v>203</v>
      </c>
      <c r="M456" s="5" t="s">
        <v>204</v>
      </c>
      <c r="N456" s="6" t="s">
        <v>115</v>
      </c>
      <c r="O456" s="7">
        <v>35</v>
      </c>
    </row>
    <row r="457" spans="1:15">
      <c r="A457" s="22">
        <v>2355</v>
      </c>
      <c r="B457" s="23">
        <v>13438</v>
      </c>
      <c r="C457" s="13" t="s">
        <v>110</v>
      </c>
      <c r="D457" s="15"/>
      <c r="K457" s="5">
        <v>2379</v>
      </c>
      <c r="L457" s="5" t="s">
        <v>205</v>
      </c>
      <c r="M457" s="5" t="s">
        <v>206</v>
      </c>
      <c r="N457" s="6" t="s">
        <v>123</v>
      </c>
      <c r="O457" s="7">
        <v>36</v>
      </c>
    </row>
    <row r="458" spans="1:15">
      <c r="A458" s="22">
        <v>2356</v>
      </c>
      <c r="B458" s="23">
        <v>13468</v>
      </c>
      <c r="C458" s="13" t="s">
        <v>119</v>
      </c>
      <c r="D458" s="15"/>
      <c r="K458" s="5">
        <v>2380</v>
      </c>
      <c r="L458" s="5" t="s">
        <v>207</v>
      </c>
      <c r="M458" s="5" t="s">
        <v>208</v>
      </c>
      <c r="N458" s="6" t="s">
        <v>21</v>
      </c>
      <c r="O458" s="7">
        <v>37</v>
      </c>
    </row>
    <row r="459" spans="1:15">
      <c r="A459" s="22">
        <v>2357</v>
      </c>
      <c r="B459" s="23">
        <v>13498</v>
      </c>
      <c r="C459" s="13" t="s">
        <v>125</v>
      </c>
      <c r="D459" s="15"/>
      <c r="K459" s="5">
        <v>2381</v>
      </c>
      <c r="L459" s="5" t="s">
        <v>209</v>
      </c>
      <c r="M459" s="5" t="s">
        <v>210</v>
      </c>
      <c r="N459" s="6" t="s">
        <v>32</v>
      </c>
      <c r="O459" s="7">
        <v>38</v>
      </c>
    </row>
    <row r="460" spans="1:15">
      <c r="A460" s="22">
        <v>2358</v>
      </c>
      <c r="B460" s="23">
        <v>13528</v>
      </c>
      <c r="C460" s="13" t="s">
        <v>14</v>
      </c>
      <c r="D460" s="15"/>
      <c r="K460" s="5">
        <v>2382</v>
      </c>
      <c r="L460" s="5" t="s">
        <v>211</v>
      </c>
      <c r="M460" s="5" t="s">
        <v>212</v>
      </c>
      <c r="N460" s="6" t="s">
        <v>42</v>
      </c>
      <c r="O460" s="7">
        <v>39</v>
      </c>
    </row>
    <row r="461" spans="1:15">
      <c r="A461" s="22">
        <v>2359</v>
      </c>
      <c r="B461" s="23">
        <v>13557</v>
      </c>
      <c r="C461" s="13" t="s">
        <v>27</v>
      </c>
      <c r="D461" s="15"/>
      <c r="K461" s="5">
        <v>2383</v>
      </c>
      <c r="L461" s="5" t="s">
        <v>213</v>
      </c>
      <c r="M461" s="5" t="s">
        <v>214</v>
      </c>
      <c r="N461" s="6" t="s">
        <v>52</v>
      </c>
      <c r="O461" s="7">
        <v>40</v>
      </c>
    </row>
    <row r="462" spans="1:15">
      <c r="A462" s="22">
        <v>2360</v>
      </c>
      <c r="B462" s="23">
        <v>13587</v>
      </c>
      <c r="C462" s="13" t="s">
        <v>38</v>
      </c>
      <c r="D462" s="15"/>
      <c r="K462" s="5">
        <v>2384</v>
      </c>
      <c r="L462" s="5" t="s">
        <v>215</v>
      </c>
      <c r="M462" s="5" t="s">
        <v>216</v>
      </c>
      <c r="N462" s="6" t="s">
        <v>61</v>
      </c>
      <c r="O462" s="7">
        <v>41</v>
      </c>
    </row>
    <row r="463" spans="1:15">
      <c r="A463" s="22">
        <v>2361</v>
      </c>
      <c r="B463" s="23">
        <v>13616</v>
      </c>
      <c r="C463" s="13" t="s">
        <v>47</v>
      </c>
      <c r="D463" s="15"/>
      <c r="K463" s="5">
        <v>2385</v>
      </c>
      <c r="L463" s="5" t="s">
        <v>217</v>
      </c>
      <c r="M463" s="5" t="s">
        <v>218</v>
      </c>
      <c r="N463" s="6" t="s">
        <v>70</v>
      </c>
      <c r="O463" s="7">
        <v>42</v>
      </c>
    </row>
    <row r="464" spans="1:15">
      <c r="A464" s="22">
        <v>2362</v>
      </c>
      <c r="B464" s="23">
        <v>13645</v>
      </c>
      <c r="C464" s="13" t="s">
        <v>57</v>
      </c>
      <c r="D464" s="15"/>
      <c r="K464" s="5">
        <v>2386</v>
      </c>
      <c r="L464" s="5" t="s">
        <v>219</v>
      </c>
      <c r="M464" s="5" t="s">
        <v>220</v>
      </c>
      <c r="N464" s="6" t="s">
        <v>79</v>
      </c>
      <c r="O464" s="7">
        <v>43</v>
      </c>
    </row>
    <row r="465" spans="1:15">
      <c r="A465" s="22">
        <v>2363</v>
      </c>
      <c r="B465" s="23">
        <v>13675</v>
      </c>
      <c r="C465" s="13" t="s">
        <v>66</v>
      </c>
      <c r="D465" s="15"/>
      <c r="K465" s="5">
        <v>2387</v>
      </c>
      <c r="L465" s="5" t="s">
        <v>222</v>
      </c>
      <c r="M465" s="5" t="s">
        <v>223</v>
      </c>
      <c r="N465" s="6" t="s">
        <v>88</v>
      </c>
      <c r="O465" s="7">
        <v>44</v>
      </c>
    </row>
    <row r="466" spans="1:15">
      <c r="A466" s="22">
        <v>2364</v>
      </c>
      <c r="B466" s="23">
        <v>13704</v>
      </c>
      <c r="C466" s="13" t="s">
        <v>75</v>
      </c>
      <c r="D466" s="15"/>
      <c r="K466" s="5">
        <v>2388</v>
      </c>
      <c r="L466" s="5" t="s">
        <v>224</v>
      </c>
      <c r="M466" s="5" t="s">
        <v>225</v>
      </c>
      <c r="N466" s="6" t="s">
        <v>97</v>
      </c>
      <c r="O466" s="7">
        <v>45</v>
      </c>
    </row>
    <row r="467" spans="1:15">
      <c r="A467" s="22">
        <v>2365</v>
      </c>
      <c r="B467" s="23">
        <v>13733</v>
      </c>
      <c r="C467" s="13" t="s">
        <v>84</v>
      </c>
      <c r="D467" s="15"/>
      <c r="K467" s="5">
        <v>2389</v>
      </c>
      <c r="L467" s="5" t="s">
        <v>226</v>
      </c>
      <c r="M467" s="5" t="s">
        <v>227</v>
      </c>
      <c r="N467" s="6" t="s">
        <v>106</v>
      </c>
      <c r="O467" s="7">
        <v>46</v>
      </c>
    </row>
    <row r="468" spans="1:15">
      <c r="A468" s="22">
        <v>2366</v>
      </c>
      <c r="B468" s="23">
        <v>13763</v>
      </c>
      <c r="C468" s="13" t="s">
        <v>93</v>
      </c>
      <c r="D468" s="15"/>
      <c r="K468" s="5">
        <v>2390</v>
      </c>
      <c r="L468" s="5" t="s">
        <v>228</v>
      </c>
      <c r="M468" s="5" t="s">
        <v>229</v>
      </c>
      <c r="N468" s="6" t="s">
        <v>115</v>
      </c>
      <c r="O468" s="7">
        <v>47</v>
      </c>
    </row>
    <row r="469" spans="1:15">
      <c r="A469" s="22">
        <v>2367</v>
      </c>
      <c r="B469" s="23">
        <v>13792</v>
      </c>
      <c r="C469" s="13" t="s">
        <v>110</v>
      </c>
      <c r="D469" s="15"/>
      <c r="K469" s="5">
        <v>2391</v>
      </c>
      <c r="L469" s="5" t="s">
        <v>230</v>
      </c>
      <c r="M469" s="5" t="s">
        <v>231</v>
      </c>
      <c r="N469" s="6" t="s">
        <v>123</v>
      </c>
      <c r="O469" s="7">
        <v>48</v>
      </c>
    </row>
    <row r="470" spans="1:15">
      <c r="A470" s="22">
        <v>2368</v>
      </c>
      <c r="B470" s="23">
        <v>13822</v>
      </c>
      <c r="C470" s="13" t="s">
        <v>119</v>
      </c>
      <c r="D470" s="15"/>
      <c r="K470" s="5">
        <v>2392</v>
      </c>
      <c r="L470" s="5" t="s">
        <v>232</v>
      </c>
      <c r="M470" s="5" t="s">
        <v>233</v>
      </c>
      <c r="N470" s="6" t="s">
        <v>21</v>
      </c>
      <c r="O470" s="7">
        <v>49</v>
      </c>
    </row>
    <row r="471" spans="1:15">
      <c r="A471" s="22">
        <v>2369</v>
      </c>
      <c r="B471" s="23">
        <v>13852</v>
      </c>
      <c r="C471" s="13" t="s">
        <v>125</v>
      </c>
      <c r="D471" s="15"/>
      <c r="K471" s="5">
        <v>2393</v>
      </c>
      <c r="L471" s="5" t="s">
        <v>234</v>
      </c>
      <c r="M471" s="5" t="s">
        <v>235</v>
      </c>
      <c r="N471" s="6" t="s">
        <v>32</v>
      </c>
      <c r="O471" s="7">
        <v>50</v>
      </c>
    </row>
    <row r="472" spans="1:15">
      <c r="A472" s="22">
        <v>2370</v>
      </c>
      <c r="B472" s="23">
        <v>13882</v>
      </c>
      <c r="C472" s="13" t="s">
        <v>14</v>
      </c>
      <c r="D472" s="15"/>
      <c r="K472" s="5">
        <v>2394</v>
      </c>
      <c r="L472" s="5" t="s">
        <v>236</v>
      </c>
      <c r="M472" s="5" t="s">
        <v>237</v>
      </c>
      <c r="N472" s="6" t="s">
        <v>42</v>
      </c>
      <c r="O472" s="7">
        <v>51</v>
      </c>
    </row>
    <row r="473" spans="1:15">
      <c r="A473" s="22">
        <v>2371</v>
      </c>
      <c r="B473" s="23">
        <v>13911</v>
      </c>
      <c r="C473" s="13" t="s">
        <v>27</v>
      </c>
      <c r="D473" s="15"/>
      <c r="K473" s="5">
        <v>2395</v>
      </c>
      <c r="L473" s="5" t="s">
        <v>238</v>
      </c>
      <c r="M473" s="5" t="s">
        <v>239</v>
      </c>
      <c r="N473" s="6" t="s">
        <v>52</v>
      </c>
      <c r="O473" s="7">
        <v>52</v>
      </c>
    </row>
    <row r="474" spans="1:15">
      <c r="A474" s="22">
        <v>2372</v>
      </c>
      <c r="B474" s="23">
        <v>13941</v>
      </c>
      <c r="C474" s="13" t="s">
        <v>38</v>
      </c>
      <c r="D474" s="15"/>
      <c r="K474" s="5">
        <v>2396</v>
      </c>
      <c r="L474" s="5" t="s">
        <v>240</v>
      </c>
      <c r="M474" s="5" t="s">
        <v>241</v>
      </c>
      <c r="N474" s="6" t="s">
        <v>61</v>
      </c>
      <c r="O474" s="7">
        <v>53</v>
      </c>
    </row>
    <row r="475" spans="1:15">
      <c r="A475" s="22">
        <v>2373</v>
      </c>
      <c r="B475" s="23">
        <v>13971</v>
      </c>
      <c r="C475" s="13" t="s">
        <v>47</v>
      </c>
      <c r="D475" s="15"/>
      <c r="K475" s="5">
        <v>2397</v>
      </c>
      <c r="L475" s="5" t="s">
        <v>242</v>
      </c>
      <c r="M475" s="5" t="s">
        <v>243</v>
      </c>
      <c r="N475" s="6" t="s">
        <v>70</v>
      </c>
      <c r="O475" s="7">
        <v>54</v>
      </c>
    </row>
    <row r="476" spans="1:15">
      <c r="A476" s="22">
        <v>2374</v>
      </c>
      <c r="B476" s="23">
        <v>14000</v>
      </c>
      <c r="C476" s="13" t="s">
        <v>57</v>
      </c>
      <c r="D476" s="15"/>
      <c r="K476" s="5">
        <v>2398</v>
      </c>
      <c r="L476" s="5" t="s">
        <v>244</v>
      </c>
      <c r="M476" s="5" t="s">
        <v>245</v>
      </c>
      <c r="N476" s="6" t="s">
        <v>79</v>
      </c>
      <c r="O476" s="7">
        <v>55</v>
      </c>
    </row>
    <row r="477" spans="1:15">
      <c r="A477" s="22">
        <v>2375</v>
      </c>
      <c r="B477" s="23">
        <v>14029</v>
      </c>
      <c r="C477" s="13" t="s">
        <v>66</v>
      </c>
      <c r="D477" s="15"/>
      <c r="K477" s="5">
        <v>2399</v>
      </c>
      <c r="L477" s="5" t="s">
        <v>246</v>
      </c>
      <c r="M477" s="5" t="s">
        <v>247</v>
      </c>
      <c r="N477" s="6" t="s">
        <v>88</v>
      </c>
      <c r="O477" s="7">
        <v>56</v>
      </c>
    </row>
    <row r="478" spans="1:15">
      <c r="A478" s="22">
        <v>2376</v>
      </c>
      <c r="B478" s="23">
        <v>14059</v>
      </c>
      <c r="C478" s="13" t="s">
        <v>75</v>
      </c>
      <c r="D478" s="15"/>
      <c r="K478" s="5">
        <v>2400</v>
      </c>
      <c r="L478" s="5" t="s">
        <v>248</v>
      </c>
      <c r="M478" s="5" t="s">
        <v>249</v>
      </c>
      <c r="N478" s="6" t="s">
        <v>97</v>
      </c>
      <c r="O478" s="7">
        <v>57</v>
      </c>
    </row>
    <row r="479" spans="1:15">
      <c r="A479" s="22">
        <v>2377</v>
      </c>
      <c r="B479" s="23">
        <v>14088</v>
      </c>
      <c r="C479" s="13" t="s">
        <v>84</v>
      </c>
      <c r="D479" s="15"/>
      <c r="K479" s="5">
        <v>2401</v>
      </c>
      <c r="L479" s="5" t="s">
        <v>250</v>
      </c>
      <c r="M479" s="5" t="s">
        <v>251</v>
      </c>
      <c r="N479" s="6" t="s">
        <v>106</v>
      </c>
      <c r="O479" s="7">
        <v>58</v>
      </c>
    </row>
    <row r="480" spans="1:15">
      <c r="A480" s="22">
        <v>2378</v>
      </c>
      <c r="B480" s="23">
        <v>14117</v>
      </c>
      <c r="C480" s="13" t="s">
        <v>259</v>
      </c>
      <c r="D480" s="15"/>
      <c r="K480" s="5">
        <v>2402</v>
      </c>
      <c r="L480" s="5" t="s">
        <v>252</v>
      </c>
      <c r="M480" s="5" t="s">
        <v>253</v>
      </c>
      <c r="N480" s="6" t="s">
        <v>115</v>
      </c>
      <c r="O480" s="7">
        <v>59</v>
      </c>
    </row>
    <row r="481" spans="1:15">
      <c r="A481" s="22">
        <v>2379</v>
      </c>
      <c r="B481" s="23">
        <v>14147</v>
      </c>
      <c r="C481" s="13" t="s">
        <v>93</v>
      </c>
      <c r="D481" s="15"/>
      <c r="K481" s="5">
        <v>2403</v>
      </c>
      <c r="L481" s="5" t="s">
        <v>254</v>
      </c>
      <c r="M481" s="5" t="s">
        <v>255</v>
      </c>
      <c r="N481" s="6" t="s">
        <v>123</v>
      </c>
      <c r="O481" s="7">
        <v>60</v>
      </c>
    </row>
    <row r="482" spans="1:15">
      <c r="A482" s="22">
        <v>2380</v>
      </c>
      <c r="B482" s="23">
        <v>14176</v>
      </c>
      <c r="C482" s="13" t="s">
        <v>110</v>
      </c>
      <c r="D482" s="15"/>
      <c r="K482" s="5">
        <v>2404</v>
      </c>
      <c r="L482" s="5" t="s">
        <v>19</v>
      </c>
      <c r="M482" s="10" t="s">
        <v>20</v>
      </c>
      <c r="N482" s="6" t="s">
        <v>21</v>
      </c>
      <c r="O482" s="7">
        <v>1</v>
      </c>
    </row>
    <row r="483" spans="1:15">
      <c r="A483" s="22">
        <v>2381</v>
      </c>
      <c r="B483" s="23">
        <v>14206</v>
      </c>
      <c r="C483" s="13" t="s">
        <v>119</v>
      </c>
      <c r="D483" s="15"/>
      <c r="K483" s="5">
        <v>2405</v>
      </c>
      <c r="L483" s="5" t="s">
        <v>30</v>
      </c>
      <c r="M483" s="5" t="s">
        <v>31</v>
      </c>
      <c r="N483" s="6" t="s">
        <v>32</v>
      </c>
      <c r="O483" s="7">
        <v>2</v>
      </c>
    </row>
    <row r="484" spans="1:15">
      <c r="A484" s="22">
        <v>2382</v>
      </c>
      <c r="B484" s="23">
        <v>14236</v>
      </c>
      <c r="C484" s="13" t="s">
        <v>125</v>
      </c>
      <c r="D484" s="15"/>
      <c r="K484" s="5">
        <v>2406</v>
      </c>
      <c r="L484" s="5" t="s">
        <v>40</v>
      </c>
      <c r="M484" s="5" t="s">
        <v>41</v>
      </c>
      <c r="N484" s="6" t="s">
        <v>42</v>
      </c>
      <c r="O484" s="7">
        <v>3</v>
      </c>
    </row>
    <row r="485" spans="1:15">
      <c r="A485" s="22">
        <v>2383</v>
      </c>
      <c r="B485" s="23">
        <v>14265</v>
      </c>
      <c r="C485" s="13" t="s">
        <v>14</v>
      </c>
      <c r="D485" s="15"/>
      <c r="K485" s="5">
        <v>2407</v>
      </c>
      <c r="L485" s="5" t="s">
        <v>50</v>
      </c>
      <c r="M485" s="5" t="s">
        <v>51</v>
      </c>
      <c r="N485" s="6" t="s">
        <v>52</v>
      </c>
      <c r="O485" s="7">
        <v>4</v>
      </c>
    </row>
    <row r="486" spans="1:15">
      <c r="A486" s="22">
        <v>2384</v>
      </c>
      <c r="B486" s="23">
        <v>14295</v>
      </c>
      <c r="C486" s="13" t="s">
        <v>27</v>
      </c>
      <c r="D486" s="15"/>
      <c r="K486" s="5">
        <v>2408</v>
      </c>
      <c r="L486" s="5" t="s">
        <v>59</v>
      </c>
      <c r="M486" s="5" t="s">
        <v>60</v>
      </c>
      <c r="N486" s="6" t="s">
        <v>61</v>
      </c>
      <c r="O486" s="7">
        <v>5</v>
      </c>
    </row>
    <row r="487" spans="1:15">
      <c r="A487" s="22">
        <v>2385</v>
      </c>
      <c r="B487" s="23">
        <v>14325</v>
      </c>
      <c r="C487" s="13" t="s">
        <v>38</v>
      </c>
      <c r="D487" s="15"/>
      <c r="K487" s="5">
        <v>2409</v>
      </c>
      <c r="L487" s="5" t="s">
        <v>68</v>
      </c>
      <c r="M487" s="5" t="s">
        <v>69</v>
      </c>
      <c r="N487" s="6" t="s">
        <v>70</v>
      </c>
      <c r="O487" s="7">
        <v>6</v>
      </c>
    </row>
    <row r="488" spans="1:15">
      <c r="A488" s="22">
        <v>2386</v>
      </c>
      <c r="B488" s="23">
        <v>14355</v>
      </c>
      <c r="C488" s="13" t="s">
        <v>47</v>
      </c>
      <c r="D488" s="15"/>
      <c r="K488" s="5">
        <v>2410</v>
      </c>
      <c r="L488" s="5" t="s">
        <v>77</v>
      </c>
      <c r="M488" s="5" t="s">
        <v>78</v>
      </c>
      <c r="N488" s="6" t="s">
        <v>79</v>
      </c>
      <c r="O488" s="7">
        <v>7</v>
      </c>
    </row>
    <row r="489" spans="1:15">
      <c r="A489" s="22">
        <v>2387</v>
      </c>
      <c r="B489" s="23">
        <v>14384</v>
      </c>
      <c r="C489" s="13" t="s">
        <v>57</v>
      </c>
      <c r="D489" s="15"/>
      <c r="K489" s="5">
        <v>2411</v>
      </c>
      <c r="L489" s="5" t="s">
        <v>86</v>
      </c>
      <c r="M489" s="5" t="s">
        <v>87</v>
      </c>
      <c r="N489" s="6" t="s">
        <v>88</v>
      </c>
      <c r="O489" s="7">
        <v>8</v>
      </c>
    </row>
    <row r="490" spans="1:15">
      <c r="A490" s="22">
        <v>2388</v>
      </c>
      <c r="B490" s="23">
        <v>14413</v>
      </c>
      <c r="C490" s="13" t="s">
        <v>66</v>
      </c>
      <c r="D490" s="15"/>
      <c r="K490" s="5">
        <v>2412</v>
      </c>
      <c r="L490" s="5" t="s">
        <v>95</v>
      </c>
      <c r="M490" s="5" t="s">
        <v>96</v>
      </c>
      <c r="N490" s="6" t="s">
        <v>97</v>
      </c>
      <c r="O490" s="7">
        <v>9</v>
      </c>
    </row>
    <row r="491" spans="1:15">
      <c r="A491" s="22">
        <v>2389</v>
      </c>
      <c r="B491" s="23">
        <v>14443</v>
      </c>
      <c r="C491" s="13" t="s">
        <v>75</v>
      </c>
      <c r="D491" s="15"/>
      <c r="K491" s="5">
        <v>2413</v>
      </c>
      <c r="L491" s="5" t="s">
        <v>104</v>
      </c>
      <c r="M491" s="5" t="s">
        <v>105</v>
      </c>
      <c r="N491" s="6" t="s">
        <v>106</v>
      </c>
      <c r="O491" s="7">
        <v>10</v>
      </c>
    </row>
    <row r="492" spans="1:15">
      <c r="A492" s="22">
        <v>2390</v>
      </c>
      <c r="B492" s="23">
        <v>14472</v>
      </c>
      <c r="C492" s="13" t="s">
        <v>84</v>
      </c>
      <c r="D492" s="15"/>
      <c r="K492" s="5">
        <v>2414</v>
      </c>
      <c r="L492" s="5" t="s">
        <v>113</v>
      </c>
      <c r="M492" s="5" t="s">
        <v>114</v>
      </c>
      <c r="N492" s="6" t="s">
        <v>115</v>
      </c>
      <c r="O492" s="7">
        <v>11</v>
      </c>
    </row>
    <row r="493" spans="1:15">
      <c r="A493" s="22">
        <v>2391</v>
      </c>
      <c r="B493" s="23">
        <v>14501</v>
      </c>
      <c r="C493" s="13" t="s">
        <v>93</v>
      </c>
      <c r="D493" s="15"/>
      <c r="K493" s="5">
        <v>2415</v>
      </c>
      <c r="L493" s="5" t="s">
        <v>121</v>
      </c>
      <c r="M493" s="5" t="s">
        <v>122</v>
      </c>
      <c r="N493" s="6" t="s">
        <v>123</v>
      </c>
      <c r="O493" s="7">
        <v>12</v>
      </c>
    </row>
    <row r="494" spans="1:15">
      <c r="A494" s="22">
        <v>2392</v>
      </c>
      <c r="B494" s="23">
        <v>14531</v>
      </c>
      <c r="C494" s="13" t="s">
        <v>110</v>
      </c>
      <c r="D494" s="15"/>
      <c r="K494" s="5">
        <v>2416</v>
      </c>
      <c r="L494" s="5" t="s">
        <v>127</v>
      </c>
      <c r="M494" s="5" t="s">
        <v>128</v>
      </c>
      <c r="N494" s="6" t="s">
        <v>21</v>
      </c>
      <c r="O494" s="7">
        <v>13</v>
      </c>
    </row>
    <row r="495" spans="1:15">
      <c r="A495" s="22">
        <v>2393</v>
      </c>
      <c r="B495" s="23">
        <v>14560</v>
      </c>
      <c r="C495" s="13" t="s">
        <v>119</v>
      </c>
      <c r="D495" s="15"/>
      <c r="K495" s="5">
        <v>2417</v>
      </c>
      <c r="L495" s="5" t="s">
        <v>131</v>
      </c>
      <c r="M495" s="5" t="s">
        <v>132</v>
      </c>
      <c r="N495" s="6" t="s">
        <v>32</v>
      </c>
      <c r="O495" s="7">
        <v>14</v>
      </c>
    </row>
    <row r="496" spans="1:15">
      <c r="A496" s="22">
        <v>2394</v>
      </c>
      <c r="B496" s="23">
        <v>14590</v>
      </c>
      <c r="C496" s="13" t="s">
        <v>125</v>
      </c>
      <c r="D496" s="15"/>
      <c r="K496" s="5">
        <v>2418</v>
      </c>
      <c r="L496" s="5" t="s">
        <v>135</v>
      </c>
      <c r="M496" s="5" t="s">
        <v>136</v>
      </c>
      <c r="N496" s="6" t="s">
        <v>42</v>
      </c>
      <c r="O496" s="7">
        <v>15</v>
      </c>
    </row>
    <row r="497" spans="1:15">
      <c r="A497" s="22">
        <v>2395</v>
      </c>
      <c r="B497" s="23">
        <v>14619</v>
      </c>
      <c r="C497" s="13" t="s">
        <v>14</v>
      </c>
      <c r="D497" s="15"/>
      <c r="K497" s="5">
        <v>2419</v>
      </c>
      <c r="L497" s="5" t="s">
        <v>139</v>
      </c>
      <c r="M497" s="5" t="s">
        <v>140</v>
      </c>
      <c r="N497" s="6" t="s">
        <v>52</v>
      </c>
      <c r="O497" s="7">
        <v>16</v>
      </c>
    </row>
    <row r="498" spans="1:15">
      <c r="A498" s="22">
        <v>2396</v>
      </c>
      <c r="B498" s="23">
        <v>14649</v>
      </c>
      <c r="C498" s="13" t="s">
        <v>27</v>
      </c>
      <c r="D498" s="15"/>
      <c r="K498" s="5">
        <v>2420</v>
      </c>
      <c r="L498" s="5" t="s">
        <v>143</v>
      </c>
      <c r="M498" s="5" t="s">
        <v>144</v>
      </c>
      <c r="N498" s="6" t="s">
        <v>61</v>
      </c>
      <c r="O498" s="7">
        <v>17</v>
      </c>
    </row>
    <row r="499" spans="1:15">
      <c r="A499" s="22">
        <v>2397</v>
      </c>
      <c r="B499" s="23">
        <v>14679</v>
      </c>
      <c r="C499" s="13" t="s">
        <v>38</v>
      </c>
      <c r="D499" s="15"/>
      <c r="K499" s="5">
        <v>2421</v>
      </c>
      <c r="L499" s="5" t="s">
        <v>147</v>
      </c>
      <c r="M499" s="5" t="s">
        <v>148</v>
      </c>
      <c r="N499" s="6" t="s">
        <v>70</v>
      </c>
      <c r="O499" s="7">
        <v>18</v>
      </c>
    </row>
    <row r="500" spans="1:15">
      <c r="A500" s="22">
        <v>2398</v>
      </c>
      <c r="B500" s="23">
        <v>14709</v>
      </c>
      <c r="C500" s="13" t="s">
        <v>47</v>
      </c>
      <c r="D500" s="15"/>
      <c r="K500" s="5">
        <v>2422</v>
      </c>
      <c r="L500" s="5" t="s">
        <v>151</v>
      </c>
      <c r="M500" s="5" t="s">
        <v>152</v>
      </c>
      <c r="N500" s="6" t="s">
        <v>79</v>
      </c>
      <c r="O500" s="7">
        <v>19</v>
      </c>
    </row>
    <row r="501" spans="1:15">
      <c r="A501" s="22">
        <v>2399</v>
      </c>
      <c r="B501" s="23">
        <v>14738</v>
      </c>
      <c r="C501" s="13" t="s">
        <v>57</v>
      </c>
      <c r="D501" s="15"/>
      <c r="K501" s="5">
        <v>2423</v>
      </c>
      <c r="L501" s="5" t="s">
        <v>155</v>
      </c>
      <c r="M501" s="5" t="s">
        <v>156</v>
      </c>
      <c r="N501" s="6" t="s">
        <v>88</v>
      </c>
      <c r="O501" s="7">
        <v>20</v>
      </c>
    </row>
    <row r="502" spans="1:15">
      <c r="A502" s="22">
        <v>2400</v>
      </c>
      <c r="B502" s="23">
        <v>14768</v>
      </c>
      <c r="C502" s="13" t="s">
        <v>66</v>
      </c>
      <c r="D502" s="15"/>
      <c r="K502" s="5">
        <v>2424</v>
      </c>
      <c r="L502" s="5" t="s">
        <v>159</v>
      </c>
      <c r="M502" s="5" t="s">
        <v>160</v>
      </c>
      <c r="N502" s="6" t="s">
        <v>97</v>
      </c>
      <c r="O502" s="7">
        <v>21</v>
      </c>
    </row>
    <row r="503" spans="1:15">
      <c r="A503" s="22">
        <v>2401</v>
      </c>
      <c r="B503" s="23">
        <v>14797</v>
      </c>
      <c r="C503" s="13" t="s">
        <v>75</v>
      </c>
      <c r="D503" s="15"/>
      <c r="K503" s="5">
        <v>2425</v>
      </c>
      <c r="L503" s="5" t="s">
        <v>163</v>
      </c>
      <c r="M503" s="5" t="s">
        <v>164</v>
      </c>
      <c r="N503" s="6" t="s">
        <v>106</v>
      </c>
      <c r="O503" s="7">
        <v>22</v>
      </c>
    </row>
    <row r="504" spans="1:15">
      <c r="A504" s="22">
        <v>2402</v>
      </c>
      <c r="B504" s="23">
        <v>14827</v>
      </c>
      <c r="C504" s="13" t="s">
        <v>84</v>
      </c>
      <c r="D504" s="15"/>
      <c r="K504" s="5">
        <v>2426</v>
      </c>
      <c r="L504" s="5" t="s">
        <v>167</v>
      </c>
      <c r="M504" s="5" t="s">
        <v>168</v>
      </c>
      <c r="N504" s="6" t="s">
        <v>115</v>
      </c>
      <c r="O504" s="7">
        <v>23</v>
      </c>
    </row>
    <row r="505" spans="1:15">
      <c r="A505" s="22">
        <v>2403</v>
      </c>
      <c r="B505" s="23">
        <v>14856</v>
      </c>
      <c r="C505" s="13" t="s">
        <v>93</v>
      </c>
      <c r="D505" s="15"/>
      <c r="K505" s="5">
        <v>2427</v>
      </c>
      <c r="L505" s="5" t="s">
        <v>171</v>
      </c>
      <c r="M505" s="5" t="s">
        <v>172</v>
      </c>
      <c r="N505" s="6" t="s">
        <v>123</v>
      </c>
      <c r="O505" s="7">
        <v>24</v>
      </c>
    </row>
    <row r="506" spans="1:15">
      <c r="A506" s="22">
        <v>2404</v>
      </c>
      <c r="B506" s="23">
        <v>14885</v>
      </c>
      <c r="C506" s="13" t="s">
        <v>110</v>
      </c>
      <c r="D506" s="15"/>
      <c r="K506" s="5">
        <v>2428</v>
      </c>
      <c r="L506" s="5" t="s">
        <v>175</v>
      </c>
      <c r="M506" s="5" t="s">
        <v>176</v>
      </c>
      <c r="N506" s="6" t="s">
        <v>21</v>
      </c>
      <c r="O506" s="7">
        <v>25</v>
      </c>
    </row>
    <row r="507" spans="1:15">
      <c r="A507" s="22">
        <v>2405</v>
      </c>
      <c r="B507" s="23">
        <v>14915</v>
      </c>
      <c r="C507" s="13" t="s">
        <v>119</v>
      </c>
      <c r="D507" s="15"/>
      <c r="K507" s="5">
        <v>2429</v>
      </c>
      <c r="L507" s="5" t="s">
        <v>179</v>
      </c>
      <c r="M507" s="5" t="s">
        <v>180</v>
      </c>
      <c r="N507" s="6" t="s">
        <v>32</v>
      </c>
      <c r="O507" s="7">
        <v>26</v>
      </c>
    </row>
    <row r="508" spans="1:15">
      <c r="A508" s="22">
        <v>2406</v>
      </c>
      <c r="B508" s="23">
        <v>14944</v>
      </c>
      <c r="C508" s="13" t="s">
        <v>125</v>
      </c>
      <c r="D508" s="15"/>
      <c r="K508" s="5">
        <v>2430</v>
      </c>
      <c r="L508" s="5" t="s">
        <v>182</v>
      </c>
      <c r="M508" s="5" t="s">
        <v>183</v>
      </c>
      <c r="N508" s="6" t="s">
        <v>42</v>
      </c>
      <c r="O508" s="7">
        <v>27</v>
      </c>
    </row>
    <row r="509" spans="1:15">
      <c r="A509" s="22">
        <v>2407</v>
      </c>
      <c r="B509" s="23">
        <v>14974</v>
      </c>
      <c r="C509" s="13" t="s">
        <v>14</v>
      </c>
      <c r="D509" s="15"/>
      <c r="K509" s="5">
        <v>2431</v>
      </c>
      <c r="L509" s="5" t="s">
        <v>185</v>
      </c>
      <c r="M509" s="5" t="s">
        <v>186</v>
      </c>
      <c r="N509" s="6" t="s">
        <v>52</v>
      </c>
      <c r="O509" s="7">
        <v>28</v>
      </c>
    </row>
    <row r="510" spans="1:15">
      <c r="A510" s="22">
        <v>2408</v>
      </c>
      <c r="B510" s="23">
        <v>15003</v>
      </c>
      <c r="C510" s="13" t="s">
        <v>27</v>
      </c>
      <c r="D510" s="15"/>
      <c r="K510" s="5">
        <v>2432</v>
      </c>
      <c r="L510" s="5" t="s">
        <v>188</v>
      </c>
      <c r="M510" s="5" t="s">
        <v>189</v>
      </c>
      <c r="N510" s="6" t="s">
        <v>61</v>
      </c>
      <c r="O510" s="7">
        <v>29</v>
      </c>
    </row>
    <row r="511" spans="1:15">
      <c r="A511" s="22">
        <v>2409</v>
      </c>
      <c r="B511" s="23">
        <v>15033</v>
      </c>
      <c r="C511" s="13" t="s">
        <v>38</v>
      </c>
      <c r="D511" s="15"/>
      <c r="K511" s="5">
        <v>2433</v>
      </c>
      <c r="L511" s="5" t="s">
        <v>191</v>
      </c>
      <c r="M511" s="5" t="s">
        <v>192</v>
      </c>
      <c r="N511" s="6" t="s">
        <v>70</v>
      </c>
      <c r="O511" s="7">
        <v>30</v>
      </c>
    </row>
    <row r="512" spans="1:15">
      <c r="A512" s="22">
        <v>2410</v>
      </c>
      <c r="B512" s="23">
        <v>15063</v>
      </c>
      <c r="C512" s="13" t="s">
        <v>47</v>
      </c>
      <c r="D512" s="15"/>
      <c r="K512" s="5">
        <v>2434</v>
      </c>
      <c r="L512" s="5" t="s">
        <v>194</v>
      </c>
      <c r="M512" s="5" t="s">
        <v>195</v>
      </c>
      <c r="N512" s="6" t="s">
        <v>79</v>
      </c>
      <c r="O512" s="7">
        <v>31</v>
      </c>
    </row>
    <row r="513" spans="1:15">
      <c r="A513" s="22">
        <v>2411</v>
      </c>
      <c r="B513" s="23">
        <v>15092</v>
      </c>
      <c r="C513" s="13" t="s">
        <v>57</v>
      </c>
      <c r="D513" s="15"/>
      <c r="K513" s="5">
        <v>2435</v>
      </c>
      <c r="L513" s="5" t="s">
        <v>197</v>
      </c>
      <c r="M513" s="5" t="s">
        <v>198</v>
      </c>
      <c r="N513" s="6" t="s">
        <v>88</v>
      </c>
      <c r="O513" s="7">
        <v>32</v>
      </c>
    </row>
    <row r="514" spans="1:15">
      <c r="A514" s="22">
        <v>2412</v>
      </c>
      <c r="B514" s="23">
        <v>15122</v>
      </c>
      <c r="C514" s="13" t="s">
        <v>66</v>
      </c>
      <c r="D514" s="15"/>
      <c r="K514" s="5">
        <v>2436</v>
      </c>
      <c r="L514" s="5" t="s">
        <v>199</v>
      </c>
      <c r="M514" s="5" t="s">
        <v>200</v>
      </c>
      <c r="N514" s="6" t="s">
        <v>97</v>
      </c>
      <c r="O514" s="7">
        <v>33</v>
      </c>
    </row>
    <row r="515" spans="1:15">
      <c r="A515" s="22">
        <v>2413</v>
      </c>
      <c r="B515" s="23">
        <v>15152</v>
      </c>
      <c r="C515" s="13" t="s">
        <v>75</v>
      </c>
      <c r="D515" s="15"/>
      <c r="K515" s="5">
        <v>2437</v>
      </c>
      <c r="L515" s="5" t="s">
        <v>201</v>
      </c>
      <c r="M515" s="5" t="s">
        <v>202</v>
      </c>
      <c r="N515" s="6" t="s">
        <v>106</v>
      </c>
      <c r="O515" s="7">
        <v>34</v>
      </c>
    </row>
    <row r="516" spans="1:15">
      <c r="A516" s="22">
        <v>2414</v>
      </c>
      <c r="B516" s="23">
        <v>15181</v>
      </c>
      <c r="C516" s="13" t="s">
        <v>258</v>
      </c>
      <c r="D516" s="15"/>
      <c r="K516" s="5">
        <v>2438</v>
      </c>
      <c r="L516" s="5" t="s">
        <v>203</v>
      </c>
      <c r="M516" s="5" t="s">
        <v>204</v>
      </c>
      <c r="N516" s="6" t="s">
        <v>115</v>
      </c>
      <c r="O516" s="7">
        <v>35</v>
      </c>
    </row>
    <row r="517" spans="1:15">
      <c r="A517" s="22">
        <v>2415</v>
      </c>
      <c r="B517" s="23">
        <v>15211</v>
      </c>
      <c r="C517" s="13" t="s">
        <v>84</v>
      </c>
      <c r="D517" s="15"/>
      <c r="K517" s="5">
        <v>2439</v>
      </c>
      <c r="L517" s="5" t="s">
        <v>205</v>
      </c>
      <c r="M517" s="5" t="s">
        <v>206</v>
      </c>
      <c r="N517" s="6" t="s">
        <v>123</v>
      </c>
      <c r="O517" s="7">
        <v>36</v>
      </c>
    </row>
    <row r="518" spans="1:15">
      <c r="A518" s="22">
        <v>2416</v>
      </c>
      <c r="B518" s="23">
        <v>15240</v>
      </c>
      <c r="C518" s="13" t="s">
        <v>93</v>
      </c>
      <c r="D518" s="15"/>
      <c r="K518" s="5">
        <v>2440</v>
      </c>
      <c r="L518" s="5" t="s">
        <v>207</v>
      </c>
      <c r="M518" s="5" t="s">
        <v>208</v>
      </c>
      <c r="N518" s="6" t="s">
        <v>21</v>
      </c>
      <c r="O518" s="7">
        <v>37</v>
      </c>
    </row>
    <row r="519" spans="1:15">
      <c r="A519" s="22">
        <v>2417</v>
      </c>
      <c r="B519" s="23">
        <v>15269</v>
      </c>
      <c r="C519" s="13" t="s">
        <v>110</v>
      </c>
      <c r="D519" s="15"/>
      <c r="K519" s="5">
        <v>2441</v>
      </c>
      <c r="L519" s="5" t="s">
        <v>209</v>
      </c>
      <c r="M519" s="5" t="s">
        <v>210</v>
      </c>
      <c r="N519" s="6" t="s">
        <v>32</v>
      </c>
      <c r="O519" s="7">
        <v>38</v>
      </c>
    </row>
    <row r="520" spans="1:15">
      <c r="A520" s="22">
        <v>2418</v>
      </c>
      <c r="B520" s="23">
        <v>15299</v>
      </c>
      <c r="C520" s="13" t="s">
        <v>119</v>
      </c>
      <c r="D520" s="15"/>
      <c r="K520" s="5">
        <v>2442</v>
      </c>
      <c r="L520" s="5" t="s">
        <v>211</v>
      </c>
      <c r="M520" s="5" t="s">
        <v>212</v>
      </c>
      <c r="N520" s="6" t="s">
        <v>42</v>
      </c>
      <c r="O520" s="7">
        <v>39</v>
      </c>
    </row>
    <row r="521" spans="1:15">
      <c r="A521" s="22">
        <v>2419</v>
      </c>
      <c r="B521" s="23">
        <v>15328</v>
      </c>
      <c r="C521" s="13" t="s">
        <v>125</v>
      </c>
      <c r="D521" s="15"/>
      <c r="K521" s="5">
        <v>2443</v>
      </c>
      <c r="L521" s="5" t="s">
        <v>213</v>
      </c>
      <c r="M521" s="5" t="s">
        <v>214</v>
      </c>
      <c r="N521" s="6" t="s">
        <v>52</v>
      </c>
      <c r="O521" s="7">
        <v>40</v>
      </c>
    </row>
    <row r="522" spans="1:15">
      <c r="A522" s="22">
        <v>2420</v>
      </c>
      <c r="B522" s="23">
        <v>15358</v>
      </c>
      <c r="C522" s="13" t="s">
        <v>14</v>
      </c>
      <c r="D522" s="15"/>
      <c r="K522" s="5">
        <v>2444</v>
      </c>
      <c r="L522" s="5" t="s">
        <v>215</v>
      </c>
      <c r="M522" s="5" t="s">
        <v>216</v>
      </c>
      <c r="N522" s="6" t="s">
        <v>61</v>
      </c>
      <c r="O522" s="7">
        <v>41</v>
      </c>
    </row>
    <row r="523" spans="1:15">
      <c r="A523" s="22">
        <v>2421</v>
      </c>
      <c r="B523" s="23">
        <v>15387</v>
      </c>
      <c r="C523" s="13" t="s">
        <v>27</v>
      </c>
      <c r="D523" s="15"/>
      <c r="K523" s="5">
        <v>2445</v>
      </c>
      <c r="L523" s="5" t="s">
        <v>217</v>
      </c>
      <c r="M523" s="5" t="s">
        <v>218</v>
      </c>
      <c r="N523" s="6" t="s">
        <v>70</v>
      </c>
      <c r="O523" s="7">
        <v>42</v>
      </c>
    </row>
    <row r="524" spans="1:15">
      <c r="A524" s="22">
        <v>2422</v>
      </c>
      <c r="B524" s="23">
        <v>15417</v>
      </c>
      <c r="C524" s="13" t="s">
        <v>38</v>
      </c>
      <c r="D524" s="15"/>
      <c r="K524" s="5">
        <v>2446</v>
      </c>
      <c r="L524" s="5" t="s">
        <v>219</v>
      </c>
      <c r="M524" s="5" t="s">
        <v>220</v>
      </c>
      <c r="N524" s="6" t="s">
        <v>79</v>
      </c>
      <c r="O524" s="7">
        <v>43</v>
      </c>
    </row>
    <row r="525" spans="1:15">
      <c r="A525" s="22">
        <v>2423</v>
      </c>
      <c r="B525" s="23">
        <v>15446</v>
      </c>
      <c r="C525" s="13" t="s">
        <v>47</v>
      </c>
      <c r="D525" s="15"/>
      <c r="K525" s="5">
        <v>2447</v>
      </c>
      <c r="L525" s="5" t="s">
        <v>222</v>
      </c>
      <c r="M525" s="5" t="s">
        <v>223</v>
      </c>
      <c r="N525" s="6" t="s">
        <v>88</v>
      </c>
      <c r="O525" s="7">
        <v>44</v>
      </c>
    </row>
    <row r="526" spans="1:15">
      <c r="A526" s="22">
        <v>2424</v>
      </c>
      <c r="B526" s="23">
        <v>15476</v>
      </c>
      <c r="C526" s="13" t="s">
        <v>57</v>
      </c>
      <c r="D526" s="15"/>
      <c r="K526" s="5">
        <v>2448</v>
      </c>
      <c r="L526" s="5" t="s">
        <v>224</v>
      </c>
      <c r="M526" s="5" t="s">
        <v>225</v>
      </c>
      <c r="N526" s="6" t="s">
        <v>97</v>
      </c>
      <c r="O526" s="7">
        <v>45</v>
      </c>
    </row>
    <row r="527" spans="1:15">
      <c r="A527" s="22">
        <v>2425</v>
      </c>
      <c r="B527" s="23">
        <v>15506</v>
      </c>
      <c r="C527" s="13" t="s">
        <v>66</v>
      </c>
      <c r="D527" s="15"/>
      <c r="K527" s="5">
        <v>2449</v>
      </c>
      <c r="L527" s="5" t="s">
        <v>226</v>
      </c>
      <c r="M527" s="5" t="s">
        <v>227</v>
      </c>
      <c r="N527" s="6" t="s">
        <v>106</v>
      </c>
      <c r="O527" s="7">
        <v>46</v>
      </c>
    </row>
    <row r="528" spans="1:15">
      <c r="A528" s="22">
        <v>2426</v>
      </c>
      <c r="B528" s="23">
        <v>15535</v>
      </c>
      <c r="C528" s="13" t="s">
        <v>75</v>
      </c>
      <c r="D528" s="15"/>
      <c r="K528" s="5">
        <v>2450</v>
      </c>
      <c r="L528" s="5" t="s">
        <v>228</v>
      </c>
      <c r="M528" s="5" t="s">
        <v>229</v>
      </c>
      <c r="N528" s="6" t="s">
        <v>115</v>
      </c>
      <c r="O528" s="7">
        <v>47</v>
      </c>
    </row>
    <row r="529" spans="1:15">
      <c r="A529" s="22">
        <v>2427</v>
      </c>
      <c r="B529" s="23">
        <v>15565</v>
      </c>
      <c r="C529" s="13" t="s">
        <v>84</v>
      </c>
      <c r="D529" s="15"/>
      <c r="K529" s="5">
        <v>2451</v>
      </c>
      <c r="L529" s="5" t="s">
        <v>230</v>
      </c>
      <c r="M529" s="5" t="s">
        <v>231</v>
      </c>
      <c r="N529" s="6" t="s">
        <v>123</v>
      </c>
      <c r="O529" s="7">
        <v>48</v>
      </c>
    </row>
    <row r="530" spans="1:15">
      <c r="A530" s="22">
        <v>2428</v>
      </c>
      <c r="B530" s="23">
        <v>15594</v>
      </c>
      <c r="C530" s="13" t="s">
        <v>93</v>
      </c>
      <c r="D530" s="15"/>
      <c r="K530" s="5">
        <v>2452</v>
      </c>
      <c r="L530" s="5" t="s">
        <v>232</v>
      </c>
      <c r="M530" s="5" t="s">
        <v>233</v>
      </c>
      <c r="N530" s="6" t="s">
        <v>21</v>
      </c>
      <c r="O530" s="7">
        <v>49</v>
      </c>
    </row>
    <row r="531" spans="1:15">
      <c r="A531" s="22">
        <v>2429</v>
      </c>
      <c r="B531" s="23">
        <v>15624</v>
      </c>
      <c r="C531" s="13" t="s">
        <v>110</v>
      </c>
      <c r="D531" s="15"/>
      <c r="K531" s="5">
        <v>2453</v>
      </c>
      <c r="L531" s="5" t="s">
        <v>234</v>
      </c>
      <c r="M531" s="5" t="s">
        <v>235</v>
      </c>
      <c r="N531" s="6" t="s">
        <v>32</v>
      </c>
      <c r="O531" s="7">
        <v>50</v>
      </c>
    </row>
    <row r="532" spans="1:15">
      <c r="A532" s="22">
        <v>2430</v>
      </c>
      <c r="B532" s="23">
        <v>15653</v>
      </c>
      <c r="C532" s="13" t="s">
        <v>119</v>
      </c>
      <c r="D532" s="15"/>
      <c r="K532" s="5">
        <v>2454</v>
      </c>
      <c r="L532" s="5" t="s">
        <v>236</v>
      </c>
      <c r="M532" s="5" t="s">
        <v>237</v>
      </c>
      <c r="N532" s="6" t="s">
        <v>42</v>
      </c>
      <c r="O532" s="7">
        <v>51</v>
      </c>
    </row>
    <row r="533" spans="1:15">
      <c r="A533" s="22">
        <v>2431</v>
      </c>
      <c r="B533" s="23">
        <v>15683</v>
      </c>
      <c r="C533" s="13" t="s">
        <v>125</v>
      </c>
      <c r="D533" s="15"/>
      <c r="K533" s="5">
        <v>2455</v>
      </c>
      <c r="L533" s="5" t="s">
        <v>238</v>
      </c>
      <c r="M533" s="5" t="s">
        <v>239</v>
      </c>
      <c r="N533" s="6" t="s">
        <v>52</v>
      </c>
      <c r="O533" s="7">
        <v>52</v>
      </c>
    </row>
    <row r="534" spans="1:15">
      <c r="A534" s="22">
        <v>2432</v>
      </c>
      <c r="B534" s="23">
        <v>15712</v>
      </c>
      <c r="C534" s="13" t="s">
        <v>14</v>
      </c>
      <c r="D534" s="15"/>
      <c r="K534" s="5">
        <v>2456</v>
      </c>
      <c r="L534" s="5" t="s">
        <v>240</v>
      </c>
      <c r="M534" s="5" t="s">
        <v>241</v>
      </c>
      <c r="N534" s="6" t="s">
        <v>61</v>
      </c>
      <c r="O534" s="7">
        <v>53</v>
      </c>
    </row>
    <row r="535" spans="1:15">
      <c r="A535" s="22">
        <v>2433</v>
      </c>
      <c r="B535" s="23">
        <v>15742</v>
      </c>
      <c r="C535" s="13" t="s">
        <v>27</v>
      </c>
      <c r="D535" s="15"/>
      <c r="K535" s="5">
        <v>2457</v>
      </c>
      <c r="L535" s="5" t="s">
        <v>242</v>
      </c>
      <c r="M535" s="5" t="s">
        <v>243</v>
      </c>
      <c r="N535" s="6" t="s">
        <v>70</v>
      </c>
      <c r="O535" s="7">
        <v>54</v>
      </c>
    </row>
    <row r="536" spans="1:15">
      <c r="A536" s="22">
        <v>2434</v>
      </c>
      <c r="B536" s="23">
        <v>15771</v>
      </c>
      <c r="C536" s="13" t="s">
        <v>38</v>
      </c>
      <c r="D536" s="15"/>
      <c r="K536" s="5">
        <v>2458</v>
      </c>
      <c r="L536" s="5" t="s">
        <v>244</v>
      </c>
      <c r="M536" s="5" t="s">
        <v>245</v>
      </c>
      <c r="N536" s="6" t="s">
        <v>79</v>
      </c>
      <c r="O536" s="7">
        <v>55</v>
      </c>
    </row>
    <row r="537" spans="1:15">
      <c r="A537" s="22">
        <v>2435</v>
      </c>
      <c r="B537" s="23">
        <v>15801</v>
      </c>
      <c r="C537" s="13" t="s">
        <v>47</v>
      </c>
      <c r="D537" s="15"/>
      <c r="K537" s="5">
        <v>2459</v>
      </c>
      <c r="L537" s="5" t="s">
        <v>246</v>
      </c>
      <c r="M537" s="5" t="s">
        <v>247</v>
      </c>
      <c r="N537" s="6" t="s">
        <v>88</v>
      </c>
      <c r="O537" s="7">
        <v>56</v>
      </c>
    </row>
    <row r="538" spans="1:15">
      <c r="A538" s="22">
        <v>2436</v>
      </c>
      <c r="B538" s="23">
        <v>15830</v>
      </c>
      <c r="C538" s="13" t="s">
        <v>57</v>
      </c>
      <c r="D538" s="15"/>
      <c r="K538" s="5">
        <v>2460</v>
      </c>
      <c r="L538" s="5" t="s">
        <v>248</v>
      </c>
      <c r="M538" s="5" t="s">
        <v>249</v>
      </c>
      <c r="N538" s="6" t="s">
        <v>97</v>
      </c>
      <c r="O538" s="7">
        <v>57</v>
      </c>
    </row>
    <row r="539" spans="1:15">
      <c r="A539" s="22">
        <v>2437</v>
      </c>
      <c r="B539" s="23">
        <v>15860</v>
      </c>
      <c r="C539" s="13" t="s">
        <v>66</v>
      </c>
      <c r="D539" s="15"/>
      <c r="K539" s="5">
        <v>2461</v>
      </c>
      <c r="L539" s="5" t="s">
        <v>250</v>
      </c>
      <c r="M539" s="5" t="s">
        <v>251</v>
      </c>
      <c r="N539" s="6" t="s">
        <v>106</v>
      </c>
      <c r="O539" s="7">
        <v>58</v>
      </c>
    </row>
    <row r="540" spans="1:15">
      <c r="A540" s="22">
        <v>2438</v>
      </c>
      <c r="B540" s="23">
        <v>15889</v>
      </c>
      <c r="C540" s="13" t="s">
        <v>75</v>
      </c>
      <c r="D540" s="15"/>
      <c r="K540" s="5">
        <v>2462</v>
      </c>
      <c r="L540" s="5" t="s">
        <v>252</v>
      </c>
      <c r="M540" s="5" t="s">
        <v>253</v>
      </c>
      <c r="N540" s="6" t="s">
        <v>115</v>
      </c>
      <c r="O540" s="7">
        <v>59</v>
      </c>
    </row>
    <row r="541" spans="1:15">
      <c r="A541" s="22">
        <v>2439</v>
      </c>
      <c r="B541" s="23">
        <v>15919</v>
      </c>
      <c r="C541" s="13" t="s">
        <v>84</v>
      </c>
      <c r="D541" s="15"/>
      <c r="K541" s="5">
        <v>2463</v>
      </c>
      <c r="L541" s="5" t="s">
        <v>254</v>
      </c>
      <c r="M541" s="5" t="s">
        <v>255</v>
      </c>
      <c r="N541" s="6" t="s">
        <v>123</v>
      </c>
      <c r="O541" s="7">
        <v>60</v>
      </c>
    </row>
    <row r="542" spans="1:15">
      <c r="A542" s="22">
        <v>2440</v>
      </c>
      <c r="B542" s="23">
        <v>15949</v>
      </c>
      <c r="C542" s="13" t="s">
        <v>93</v>
      </c>
      <c r="D542" s="15"/>
      <c r="K542" s="5">
        <v>2464</v>
      </c>
      <c r="L542" s="5" t="s">
        <v>19</v>
      </c>
      <c r="M542" s="10" t="s">
        <v>20</v>
      </c>
      <c r="N542" s="6" t="s">
        <v>21</v>
      </c>
      <c r="O542" s="7">
        <v>1</v>
      </c>
    </row>
    <row r="543" spans="1:15">
      <c r="A543" s="22">
        <v>2441</v>
      </c>
      <c r="B543" s="23">
        <v>15978</v>
      </c>
      <c r="C543" s="13" t="s">
        <v>110</v>
      </c>
      <c r="D543" s="15"/>
      <c r="K543" s="5">
        <v>2465</v>
      </c>
      <c r="L543" s="5" t="s">
        <v>30</v>
      </c>
      <c r="M543" s="5" t="s">
        <v>31</v>
      </c>
      <c r="N543" s="6" t="s">
        <v>32</v>
      </c>
      <c r="O543" s="7">
        <v>2</v>
      </c>
    </row>
    <row r="544" spans="1:15">
      <c r="A544" s="22">
        <v>2442</v>
      </c>
      <c r="B544" s="23">
        <v>16008</v>
      </c>
      <c r="C544" s="13" t="s">
        <v>119</v>
      </c>
      <c r="D544" s="15"/>
      <c r="K544" s="5">
        <v>2466</v>
      </c>
      <c r="L544" s="5" t="s">
        <v>40</v>
      </c>
      <c r="M544" s="5" t="s">
        <v>41</v>
      </c>
      <c r="N544" s="6" t="s">
        <v>42</v>
      </c>
      <c r="O544" s="7">
        <v>3</v>
      </c>
    </row>
    <row r="545" spans="1:15">
      <c r="A545" s="22">
        <v>2443</v>
      </c>
      <c r="B545" s="23">
        <v>16037</v>
      </c>
      <c r="C545" s="13" t="s">
        <v>125</v>
      </c>
      <c r="D545" s="15"/>
      <c r="K545" s="5">
        <v>2467</v>
      </c>
      <c r="L545" s="5" t="s">
        <v>50</v>
      </c>
      <c r="M545" s="5" t="s">
        <v>51</v>
      </c>
      <c r="N545" s="6" t="s">
        <v>52</v>
      </c>
      <c r="O545" s="7">
        <v>4</v>
      </c>
    </row>
    <row r="546" spans="1:15">
      <c r="A546" s="22">
        <v>2444</v>
      </c>
      <c r="B546" s="23">
        <v>16067</v>
      </c>
      <c r="C546" s="13" t="s">
        <v>14</v>
      </c>
      <c r="D546" s="15"/>
      <c r="K546" s="5">
        <v>2468</v>
      </c>
      <c r="L546" s="5" t="s">
        <v>59</v>
      </c>
      <c r="M546" s="5" t="s">
        <v>60</v>
      </c>
      <c r="N546" s="6" t="s">
        <v>61</v>
      </c>
      <c r="O546" s="7">
        <v>5</v>
      </c>
    </row>
    <row r="547" spans="1:15">
      <c r="A547" s="22">
        <v>2445</v>
      </c>
      <c r="B547" s="23">
        <v>16096</v>
      </c>
      <c r="C547" s="13" t="s">
        <v>27</v>
      </c>
      <c r="D547" s="15"/>
      <c r="K547" s="5">
        <v>2469</v>
      </c>
      <c r="L547" s="5" t="s">
        <v>68</v>
      </c>
      <c r="M547" s="5" t="s">
        <v>69</v>
      </c>
      <c r="N547" s="6" t="s">
        <v>70</v>
      </c>
      <c r="O547" s="7">
        <v>6</v>
      </c>
    </row>
    <row r="548" spans="1:15">
      <c r="A548" s="22">
        <v>2446</v>
      </c>
      <c r="B548" s="23">
        <v>16126</v>
      </c>
      <c r="C548" s="13" t="s">
        <v>38</v>
      </c>
      <c r="D548" s="15"/>
      <c r="K548" s="5">
        <v>2470</v>
      </c>
      <c r="L548" s="5" t="s">
        <v>77</v>
      </c>
      <c r="M548" s="5" t="s">
        <v>78</v>
      </c>
      <c r="N548" s="6" t="s">
        <v>79</v>
      </c>
      <c r="O548" s="7">
        <v>7</v>
      </c>
    </row>
    <row r="549" spans="1:15">
      <c r="A549" s="22">
        <v>2447</v>
      </c>
      <c r="B549" s="23">
        <v>16155</v>
      </c>
      <c r="C549" s="13" t="s">
        <v>47</v>
      </c>
      <c r="D549" s="15"/>
      <c r="K549" s="5">
        <v>2471</v>
      </c>
      <c r="L549" s="5" t="s">
        <v>86</v>
      </c>
      <c r="M549" s="5" t="s">
        <v>87</v>
      </c>
      <c r="N549" s="6" t="s">
        <v>88</v>
      </c>
      <c r="O549" s="7">
        <v>8</v>
      </c>
    </row>
    <row r="550" spans="1:15">
      <c r="A550" s="22">
        <v>2448</v>
      </c>
      <c r="B550" s="23">
        <v>16185</v>
      </c>
      <c r="C550" s="13" t="s">
        <v>57</v>
      </c>
      <c r="D550" s="15"/>
      <c r="K550" s="5">
        <v>2472</v>
      </c>
      <c r="L550" s="5" t="s">
        <v>95</v>
      </c>
      <c r="M550" s="5" t="s">
        <v>96</v>
      </c>
      <c r="N550" s="6" t="s">
        <v>97</v>
      </c>
      <c r="O550" s="7">
        <v>9</v>
      </c>
    </row>
    <row r="551" spans="1:15">
      <c r="A551" s="22">
        <v>2449</v>
      </c>
      <c r="B551" s="23">
        <v>16214</v>
      </c>
      <c r="C551" s="13" t="s">
        <v>256</v>
      </c>
      <c r="D551" s="15"/>
      <c r="K551" s="5">
        <v>2473</v>
      </c>
      <c r="L551" s="5" t="s">
        <v>104</v>
      </c>
      <c r="M551" s="5" t="s">
        <v>105</v>
      </c>
      <c r="N551" s="6" t="s">
        <v>106</v>
      </c>
      <c r="O551" s="7">
        <v>10</v>
      </c>
    </row>
    <row r="552" spans="1:15">
      <c r="A552" s="22">
        <v>2450</v>
      </c>
      <c r="B552" s="23">
        <v>16244</v>
      </c>
      <c r="C552" s="13" t="s">
        <v>66</v>
      </c>
      <c r="D552" s="15"/>
      <c r="K552" s="5">
        <v>2474</v>
      </c>
      <c r="L552" s="5" t="s">
        <v>113</v>
      </c>
      <c r="M552" s="5" t="s">
        <v>114</v>
      </c>
      <c r="N552" s="6" t="s">
        <v>115</v>
      </c>
      <c r="O552" s="7">
        <v>11</v>
      </c>
    </row>
    <row r="553" spans="1:15">
      <c r="A553" s="22">
        <v>2451</v>
      </c>
      <c r="B553" s="23">
        <v>16273</v>
      </c>
      <c r="C553" s="13" t="s">
        <v>75</v>
      </c>
      <c r="D553" s="15"/>
      <c r="K553" s="5">
        <v>2475</v>
      </c>
      <c r="L553" s="5" t="s">
        <v>121</v>
      </c>
      <c r="M553" s="5" t="s">
        <v>122</v>
      </c>
      <c r="N553" s="6" t="s">
        <v>123</v>
      </c>
      <c r="O553" s="7">
        <v>12</v>
      </c>
    </row>
    <row r="554" spans="1:15">
      <c r="A554" s="22">
        <v>2452</v>
      </c>
      <c r="B554" s="23">
        <v>16303</v>
      </c>
      <c r="C554" s="13" t="s">
        <v>84</v>
      </c>
      <c r="D554" s="15"/>
      <c r="K554" s="5">
        <v>2476</v>
      </c>
      <c r="L554" s="5" t="s">
        <v>127</v>
      </c>
      <c r="M554" s="5" t="s">
        <v>128</v>
      </c>
      <c r="N554" s="6" t="s">
        <v>21</v>
      </c>
      <c r="O554" s="7">
        <v>13</v>
      </c>
    </row>
    <row r="555" spans="1:15">
      <c r="A555" s="22">
        <v>2453</v>
      </c>
      <c r="B555" s="23">
        <v>16332</v>
      </c>
      <c r="C555" s="13" t="s">
        <v>93</v>
      </c>
      <c r="D555" s="15"/>
      <c r="K555" s="5">
        <v>2477</v>
      </c>
      <c r="L555" s="5" t="s">
        <v>131</v>
      </c>
      <c r="M555" s="5" t="s">
        <v>132</v>
      </c>
      <c r="N555" s="6" t="s">
        <v>32</v>
      </c>
      <c r="O555" s="7">
        <v>14</v>
      </c>
    </row>
    <row r="556" spans="1:15">
      <c r="A556" s="22">
        <v>2454</v>
      </c>
      <c r="B556" s="23">
        <v>16362</v>
      </c>
      <c r="C556" s="13" t="s">
        <v>110</v>
      </c>
      <c r="D556" s="15"/>
      <c r="K556" s="5">
        <v>2478</v>
      </c>
      <c r="L556" s="5" t="s">
        <v>135</v>
      </c>
      <c r="M556" s="5" t="s">
        <v>136</v>
      </c>
      <c r="N556" s="6" t="s">
        <v>42</v>
      </c>
      <c r="O556" s="7">
        <v>15</v>
      </c>
    </row>
    <row r="557" spans="1:15">
      <c r="A557" s="22">
        <v>2455</v>
      </c>
      <c r="B557" s="23">
        <v>16392</v>
      </c>
      <c r="C557" s="13" t="s">
        <v>119</v>
      </c>
      <c r="D557" s="15"/>
      <c r="K557" s="5">
        <v>2479</v>
      </c>
      <c r="L557" s="5" t="s">
        <v>139</v>
      </c>
      <c r="M557" s="5" t="s">
        <v>140</v>
      </c>
      <c r="N557" s="6" t="s">
        <v>52</v>
      </c>
      <c r="O557" s="7">
        <v>16</v>
      </c>
    </row>
    <row r="558" spans="1:15">
      <c r="A558" s="22">
        <v>2456</v>
      </c>
      <c r="B558" s="23">
        <v>16421</v>
      </c>
      <c r="C558" s="13" t="s">
        <v>125</v>
      </c>
      <c r="D558" s="15"/>
      <c r="K558" s="5">
        <v>2480</v>
      </c>
      <c r="L558" s="5" t="s">
        <v>143</v>
      </c>
      <c r="M558" s="5" t="s">
        <v>144</v>
      </c>
      <c r="N558" s="6" t="s">
        <v>61</v>
      </c>
      <c r="O558" s="7">
        <v>17</v>
      </c>
    </row>
    <row r="559" spans="1:15">
      <c r="A559" s="22">
        <v>2457</v>
      </c>
      <c r="B559" s="23">
        <v>16451</v>
      </c>
      <c r="C559" s="13" t="s">
        <v>14</v>
      </c>
      <c r="D559" s="15"/>
      <c r="K559" s="5">
        <v>2481</v>
      </c>
      <c r="L559" s="5" t="s">
        <v>147</v>
      </c>
      <c r="M559" s="5" t="s">
        <v>148</v>
      </c>
      <c r="N559" s="6" t="s">
        <v>70</v>
      </c>
      <c r="O559" s="7">
        <v>18</v>
      </c>
    </row>
    <row r="560" spans="1:15">
      <c r="A560" s="22">
        <v>2458</v>
      </c>
      <c r="B560" s="23">
        <v>16481</v>
      </c>
      <c r="C560" s="13" t="s">
        <v>27</v>
      </c>
      <c r="D560" s="15"/>
      <c r="K560" s="5">
        <v>2482</v>
      </c>
      <c r="L560" s="5" t="s">
        <v>151</v>
      </c>
      <c r="M560" s="5" t="s">
        <v>152</v>
      </c>
      <c r="N560" s="6" t="s">
        <v>79</v>
      </c>
      <c r="O560" s="7">
        <v>19</v>
      </c>
    </row>
    <row r="561" spans="1:15">
      <c r="A561" s="22">
        <v>2459</v>
      </c>
      <c r="B561" s="23">
        <v>16510</v>
      </c>
      <c r="C561" s="13" t="s">
        <v>38</v>
      </c>
      <c r="D561" s="15"/>
      <c r="K561" s="5">
        <v>2483</v>
      </c>
      <c r="L561" s="5" t="s">
        <v>155</v>
      </c>
      <c r="M561" s="5" t="s">
        <v>156</v>
      </c>
      <c r="N561" s="6" t="s">
        <v>88</v>
      </c>
      <c r="O561" s="7">
        <v>20</v>
      </c>
    </row>
    <row r="562" spans="1:15">
      <c r="A562" s="22">
        <v>2460</v>
      </c>
      <c r="B562" s="23">
        <v>16539</v>
      </c>
      <c r="C562" s="13" t="s">
        <v>47</v>
      </c>
      <c r="D562" s="15"/>
      <c r="K562" s="5">
        <v>2484</v>
      </c>
      <c r="L562" s="5" t="s">
        <v>159</v>
      </c>
      <c r="M562" s="5" t="s">
        <v>160</v>
      </c>
      <c r="N562" s="6" t="s">
        <v>97</v>
      </c>
      <c r="O562" s="7">
        <v>21</v>
      </c>
    </row>
    <row r="563" spans="1:15">
      <c r="A563" s="22">
        <v>2461</v>
      </c>
      <c r="B563" s="23">
        <v>16569</v>
      </c>
      <c r="C563" s="13" t="s">
        <v>57</v>
      </c>
      <c r="D563" s="15"/>
      <c r="K563" s="5">
        <v>2485</v>
      </c>
      <c r="L563" s="5" t="s">
        <v>163</v>
      </c>
      <c r="M563" s="5" t="s">
        <v>164</v>
      </c>
      <c r="N563" s="6" t="s">
        <v>106</v>
      </c>
      <c r="O563" s="7">
        <v>22</v>
      </c>
    </row>
    <row r="564" spans="1:15">
      <c r="A564" s="22">
        <v>2462</v>
      </c>
      <c r="B564" s="23">
        <v>16598</v>
      </c>
      <c r="C564" s="13" t="s">
        <v>66</v>
      </c>
      <c r="D564" s="15"/>
      <c r="K564" s="5">
        <v>2486</v>
      </c>
      <c r="L564" s="5" t="s">
        <v>167</v>
      </c>
      <c r="M564" s="5" t="s">
        <v>168</v>
      </c>
      <c r="N564" s="6" t="s">
        <v>115</v>
      </c>
      <c r="O564" s="7">
        <v>23</v>
      </c>
    </row>
    <row r="565" spans="1:15">
      <c r="A565" s="22">
        <v>2463</v>
      </c>
      <c r="B565" s="23">
        <v>16627</v>
      </c>
      <c r="C565" s="13" t="s">
        <v>75</v>
      </c>
      <c r="D565" s="15"/>
      <c r="K565" s="5">
        <v>2487</v>
      </c>
      <c r="L565" s="5" t="s">
        <v>171</v>
      </c>
      <c r="M565" s="5" t="s">
        <v>172</v>
      </c>
      <c r="N565" s="6" t="s">
        <v>123</v>
      </c>
      <c r="O565" s="7">
        <v>24</v>
      </c>
    </row>
    <row r="566" spans="1:15">
      <c r="A566" s="22">
        <v>2464</v>
      </c>
      <c r="B566" s="23">
        <v>16657</v>
      </c>
      <c r="C566" s="13" t="s">
        <v>84</v>
      </c>
      <c r="D566" s="15"/>
      <c r="K566" s="5">
        <v>2488</v>
      </c>
      <c r="L566" s="5" t="s">
        <v>175</v>
      </c>
      <c r="M566" s="5" t="s">
        <v>176</v>
      </c>
      <c r="N566" s="6" t="s">
        <v>21</v>
      </c>
      <c r="O566" s="7">
        <v>25</v>
      </c>
    </row>
    <row r="567" spans="1:15">
      <c r="A567" s="22">
        <v>2465</v>
      </c>
      <c r="B567" s="23">
        <v>16686</v>
      </c>
      <c r="C567" s="13" t="s">
        <v>93</v>
      </c>
      <c r="D567" s="15"/>
      <c r="K567" s="5">
        <v>2489</v>
      </c>
      <c r="L567" s="5" t="s">
        <v>179</v>
      </c>
      <c r="M567" s="5" t="s">
        <v>180</v>
      </c>
      <c r="N567" s="6" t="s">
        <v>32</v>
      </c>
      <c r="O567" s="7">
        <v>26</v>
      </c>
    </row>
    <row r="568" spans="1:15">
      <c r="A568" s="22">
        <v>2466</v>
      </c>
      <c r="B568" s="23">
        <v>16716</v>
      </c>
      <c r="C568" s="13" t="s">
        <v>110</v>
      </c>
      <c r="D568" s="15"/>
      <c r="K568" s="5">
        <v>2490</v>
      </c>
      <c r="L568" s="5" t="s">
        <v>182</v>
      </c>
      <c r="M568" s="5" t="s">
        <v>183</v>
      </c>
      <c r="N568" s="6" t="s">
        <v>42</v>
      </c>
      <c r="O568" s="7">
        <v>27</v>
      </c>
    </row>
    <row r="569" spans="1:15">
      <c r="A569" s="22">
        <v>2467</v>
      </c>
      <c r="B569" s="23">
        <v>16746</v>
      </c>
      <c r="C569" s="13" t="s">
        <v>119</v>
      </c>
      <c r="D569" s="15"/>
      <c r="K569" s="5">
        <v>2491</v>
      </c>
      <c r="L569" s="5" t="s">
        <v>185</v>
      </c>
      <c r="M569" s="5" t="s">
        <v>186</v>
      </c>
      <c r="N569" s="6" t="s">
        <v>52</v>
      </c>
      <c r="O569" s="7">
        <v>28</v>
      </c>
    </row>
    <row r="570" spans="1:15">
      <c r="A570" s="22">
        <v>2468</v>
      </c>
      <c r="B570" s="23">
        <v>16776</v>
      </c>
      <c r="C570" s="13" t="s">
        <v>125</v>
      </c>
      <c r="D570" s="15"/>
      <c r="K570" s="5">
        <v>2492</v>
      </c>
      <c r="L570" s="5" t="s">
        <v>188</v>
      </c>
      <c r="M570" s="5" t="s">
        <v>189</v>
      </c>
      <c r="N570" s="6" t="s">
        <v>61</v>
      </c>
      <c r="O570" s="7">
        <v>29</v>
      </c>
    </row>
    <row r="571" spans="1:15">
      <c r="A571" s="22">
        <v>2469</v>
      </c>
      <c r="B571" s="23">
        <v>16805</v>
      </c>
      <c r="C571" s="13" t="s">
        <v>14</v>
      </c>
      <c r="D571" s="15"/>
      <c r="K571" s="5">
        <v>2493</v>
      </c>
      <c r="L571" s="5" t="s">
        <v>191</v>
      </c>
      <c r="M571" s="5" t="s">
        <v>192</v>
      </c>
      <c r="N571" s="6" t="s">
        <v>70</v>
      </c>
      <c r="O571" s="7">
        <v>30</v>
      </c>
    </row>
    <row r="572" spans="1:15">
      <c r="A572" s="22">
        <v>2470</v>
      </c>
      <c r="B572" s="23">
        <v>16835</v>
      </c>
      <c r="C572" s="13" t="s">
        <v>27</v>
      </c>
      <c r="D572" s="15"/>
      <c r="K572" s="5">
        <v>2494</v>
      </c>
      <c r="L572" s="5" t="s">
        <v>194</v>
      </c>
      <c r="M572" s="5" t="s">
        <v>195</v>
      </c>
      <c r="N572" s="6" t="s">
        <v>79</v>
      </c>
      <c r="O572" s="7">
        <v>31</v>
      </c>
    </row>
    <row r="573" spans="1:15">
      <c r="A573" s="22">
        <v>2471</v>
      </c>
      <c r="B573" s="23">
        <v>16865</v>
      </c>
      <c r="C573" s="13" t="s">
        <v>38</v>
      </c>
      <c r="D573" s="15"/>
      <c r="K573" s="5">
        <v>2495</v>
      </c>
      <c r="L573" s="5" t="s">
        <v>197</v>
      </c>
      <c r="M573" s="5" t="s">
        <v>198</v>
      </c>
      <c r="N573" s="6" t="s">
        <v>88</v>
      </c>
      <c r="O573" s="7">
        <v>32</v>
      </c>
    </row>
    <row r="574" spans="1:15">
      <c r="A574" s="22">
        <v>2472</v>
      </c>
      <c r="B574" s="23">
        <v>16894</v>
      </c>
      <c r="C574" s="13" t="s">
        <v>47</v>
      </c>
      <c r="D574" s="15"/>
      <c r="K574" s="5">
        <v>2496</v>
      </c>
      <c r="L574" s="5" t="s">
        <v>199</v>
      </c>
      <c r="M574" s="5" t="s">
        <v>200</v>
      </c>
      <c r="N574" s="6" t="s">
        <v>97</v>
      </c>
      <c r="O574" s="7">
        <v>33</v>
      </c>
    </row>
    <row r="575" spans="1:15">
      <c r="A575" s="22">
        <v>2473</v>
      </c>
      <c r="B575" s="23">
        <v>16923</v>
      </c>
      <c r="C575" s="13" t="s">
        <v>57</v>
      </c>
      <c r="D575" s="15"/>
      <c r="K575" s="5">
        <v>2497</v>
      </c>
      <c r="L575" s="5" t="s">
        <v>201</v>
      </c>
      <c r="M575" s="5" t="s">
        <v>202</v>
      </c>
      <c r="N575" s="6" t="s">
        <v>106</v>
      </c>
      <c r="O575" s="7">
        <v>34</v>
      </c>
    </row>
    <row r="576" spans="1:15">
      <c r="A576" s="22">
        <v>2474</v>
      </c>
      <c r="B576" s="23">
        <v>16953</v>
      </c>
      <c r="C576" s="13" t="s">
        <v>66</v>
      </c>
      <c r="D576" s="15"/>
      <c r="K576" s="5">
        <v>2498</v>
      </c>
      <c r="L576" s="5" t="s">
        <v>203</v>
      </c>
      <c r="M576" s="5" t="s">
        <v>204</v>
      </c>
      <c r="N576" s="6" t="s">
        <v>115</v>
      </c>
      <c r="O576" s="7">
        <v>35</v>
      </c>
    </row>
    <row r="577" spans="1:15">
      <c r="A577" s="22">
        <v>2475</v>
      </c>
      <c r="B577" s="23">
        <v>16982</v>
      </c>
      <c r="C577" s="13" t="s">
        <v>75</v>
      </c>
      <c r="D577" s="15"/>
      <c r="K577" s="5">
        <v>2499</v>
      </c>
      <c r="L577" s="5" t="s">
        <v>205</v>
      </c>
      <c r="M577" s="5" t="s">
        <v>206</v>
      </c>
      <c r="N577" s="6" t="s">
        <v>123</v>
      </c>
      <c r="O577" s="7">
        <v>36</v>
      </c>
    </row>
    <row r="578" spans="1:15">
      <c r="A578" s="22">
        <v>2476</v>
      </c>
      <c r="B578" s="23">
        <v>17011</v>
      </c>
      <c r="C578" s="13" t="s">
        <v>84</v>
      </c>
      <c r="D578" s="15"/>
      <c r="K578" s="5">
        <v>2500</v>
      </c>
      <c r="L578" s="5" t="s">
        <v>207</v>
      </c>
      <c r="M578" s="5" t="s">
        <v>208</v>
      </c>
      <c r="N578" s="6" t="s">
        <v>21</v>
      </c>
      <c r="O578" s="7">
        <v>37</v>
      </c>
    </row>
    <row r="579" spans="1:15">
      <c r="A579" s="22">
        <v>2477</v>
      </c>
      <c r="B579" s="23">
        <v>17041</v>
      </c>
      <c r="C579" s="13" t="s">
        <v>93</v>
      </c>
      <c r="D579" s="15"/>
      <c r="K579" s="5">
        <v>2501</v>
      </c>
      <c r="L579" s="5" t="s">
        <v>209</v>
      </c>
      <c r="M579" s="5" t="s">
        <v>210</v>
      </c>
      <c r="N579" s="6" t="s">
        <v>32</v>
      </c>
      <c r="O579" s="7">
        <v>38</v>
      </c>
    </row>
    <row r="580" spans="1:15">
      <c r="A580" s="22">
        <v>2478</v>
      </c>
      <c r="B580" s="23">
        <v>17070</v>
      </c>
      <c r="C580" s="13" t="s">
        <v>110</v>
      </c>
      <c r="D580" s="15"/>
      <c r="K580" s="5">
        <v>2502</v>
      </c>
      <c r="L580" s="5" t="s">
        <v>211</v>
      </c>
      <c r="M580" s="5" t="s">
        <v>212</v>
      </c>
      <c r="N580" s="6" t="s">
        <v>42</v>
      </c>
      <c r="O580" s="7">
        <v>39</v>
      </c>
    </row>
    <row r="581" spans="1:15">
      <c r="A581" s="22">
        <v>2479</v>
      </c>
      <c r="B581" s="23">
        <v>17100</v>
      </c>
      <c r="C581" s="13" t="s">
        <v>119</v>
      </c>
      <c r="D581" s="15"/>
      <c r="K581" s="5">
        <v>2503</v>
      </c>
      <c r="L581" s="5" t="s">
        <v>213</v>
      </c>
      <c r="M581" s="5" t="s">
        <v>214</v>
      </c>
      <c r="N581" s="6" t="s">
        <v>52</v>
      </c>
      <c r="O581" s="7">
        <v>40</v>
      </c>
    </row>
    <row r="582" spans="1:15">
      <c r="A582" s="22">
        <v>2480</v>
      </c>
      <c r="B582" s="23">
        <v>17130</v>
      </c>
      <c r="C582" s="13" t="s">
        <v>125</v>
      </c>
      <c r="D582" s="15"/>
      <c r="K582" s="5">
        <v>2504</v>
      </c>
      <c r="L582" s="5" t="s">
        <v>215</v>
      </c>
      <c r="M582" s="5" t="s">
        <v>216</v>
      </c>
      <c r="N582" s="6" t="s">
        <v>61</v>
      </c>
      <c r="O582" s="7">
        <v>41</v>
      </c>
    </row>
    <row r="583" spans="1:15">
      <c r="A583" s="22">
        <v>2481</v>
      </c>
      <c r="B583" s="23">
        <v>17159</v>
      </c>
      <c r="C583" s="13" t="s">
        <v>14</v>
      </c>
      <c r="D583" s="15"/>
      <c r="K583" s="5">
        <v>2505</v>
      </c>
      <c r="L583" s="5" t="s">
        <v>217</v>
      </c>
      <c r="M583" s="5" t="s">
        <v>218</v>
      </c>
      <c r="N583" s="6" t="s">
        <v>70</v>
      </c>
      <c r="O583" s="7">
        <v>42</v>
      </c>
    </row>
    <row r="584" spans="1:15">
      <c r="A584" s="22">
        <v>2482</v>
      </c>
      <c r="B584" s="23">
        <v>17189</v>
      </c>
      <c r="C584" s="13" t="s">
        <v>27</v>
      </c>
      <c r="D584" s="15"/>
      <c r="K584" s="5">
        <v>2506</v>
      </c>
      <c r="L584" s="5" t="s">
        <v>219</v>
      </c>
      <c r="M584" s="5" t="s">
        <v>220</v>
      </c>
      <c r="N584" s="6" t="s">
        <v>79</v>
      </c>
      <c r="O584" s="7">
        <v>43</v>
      </c>
    </row>
    <row r="585" spans="1:15">
      <c r="A585" s="22">
        <v>2483</v>
      </c>
      <c r="B585" s="23">
        <v>17219</v>
      </c>
      <c r="C585" s="13" t="s">
        <v>38</v>
      </c>
      <c r="D585" s="15"/>
      <c r="K585" s="5">
        <v>2507</v>
      </c>
      <c r="L585" s="5" t="s">
        <v>222</v>
      </c>
      <c r="M585" s="5" t="s">
        <v>223</v>
      </c>
      <c r="N585" s="6" t="s">
        <v>88</v>
      </c>
      <c r="O585" s="7">
        <v>44</v>
      </c>
    </row>
    <row r="586" spans="1:15">
      <c r="A586" s="22">
        <v>2484</v>
      </c>
      <c r="B586" s="23">
        <v>17249</v>
      </c>
      <c r="C586" s="13" t="s">
        <v>257</v>
      </c>
      <c r="D586" s="15"/>
      <c r="K586" s="5">
        <v>2508</v>
      </c>
      <c r="L586" s="5" t="s">
        <v>224</v>
      </c>
      <c r="M586" s="5" t="s">
        <v>225</v>
      </c>
      <c r="N586" s="6" t="s">
        <v>97</v>
      </c>
      <c r="O586" s="7">
        <v>45</v>
      </c>
    </row>
    <row r="587" spans="1:15">
      <c r="A587" s="22">
        <v>2485</v>
      </c>
      <c r="B587" s="23">
        <v>17278</v>
      </c>
      <c r="C587" s="13" t="s">
        <v>47</v>
      </c>
      <c r="D587" s="15"/>
      <c r="K587" s="5">
        <v>2509</v>
      </c>
      <c r="L587" s="5" t="s">
        <v>226</v>
      </c>
      <c r="M587" s="5" t="s">
        <v>227</v>
      </c>
      <c r="N587" s="6" t="s">
        <v>106</v>
      </c>
      <c r="O587" s="7">
        <v>46</v>
      </c>
    </row>
    <row r="588" spans="1:15">
      <c r="A588" s="22">
        <v>2486</v>
      </c>
      <c r="B588" s="23">
        <v>17307</v>
      </c>
      <c r="C588" s="13" t="s">
        <v>57</v>
      </c>
      <c r="D588" s="15"/>
      <c r="K588" s="5">
        <v>2510</v>
      </c>
      <c r="L588" s="5" t="s">
        <v>228</v>
      </c>
      <c r="M588" s="5" t="s">
        <v>229</v>
      </c>
      <c r="N588" s="6" t="s">
        <v>115</v>
      </c>
      <c r="O588" s="7">
        <v>47</v>
      </c>
    </row>
    <row r="589" spans="1:15">
      <c r="A589" s="22">
        <v>2487</v>
      </c>
      <c r="B589" s="23">
        <v>17337</v>
      </c>
      <c r="C589" s="13" t="s">
        <v>66</v>
      </c>
      <c r="D589" s="15"/>
      <c r="K589" s="5">
        <v>2511</v>
      </c>
      <c r="L589" s="5" t="s">
        <v>230</v>
      </c>
      <c r="M589" s="5" t="s">
        <v>231</v>
      </c>
      <c r="N589" s="6" t="s">
        <v>123</v>
      </c>
      <c r="O589" s="7">
        <v>48</v>
      </c>
    </row>
    <row r="590" spans="1:15">
      <c r="A590" s="22">
        <v>2488</v>
      </c>
      <c r="B590" s="23">
        <v>17366</v>
      </c>
      <c r="C590" s="13" t="s">
        <v>75</v>
      </c>
      <c r="D590" s="15"/>
      <c r="K590" s="5">
        <v>2512</v>
      </c>
      <c r="L590" s="5" t="s">
        <v>232</v>
      </c>
      <c r="M590" s="5" t="s">
        <v>233</v>
      </c>
      <c r="N590" s="6" t="s">
        <v>21</v>
      </c>
      <c r="O590" s="7">
        <v>49</v>
      </c>
    </row>
    <row r="591" spans="1:15">
      <c r="A591" s="22">
        <v>2489</v>
      </c>
      <c r="B591" s="23">
        <v>17395</v>
      </c>
      <c r="C591" s="13" t="s">
        <v>84</v>
      </c>
      <c r="D591" s="15"/>
      <c r="K591" s="5">
        <v>2513</v>
      </c>
      <c r="L591" s="5" t="s">
        <v>234</v>
      </c>
      <c r="M591" s="5" t="s">
        <v>235</v>
      </c>
      <c r="N591" s="6" t="s">
        <v>32</v>
      </c>
      <c r="O591" s="7">
        <v>50</v>
      </c>
    </row>
    <row r="592" spans="1:15">
      <c r="A592" s="22">
        <v>2490</v>
      </c>
      <c r="B592" s="23">
        <v>17425</v>
      </c>
      <c r="C592" s="13" t="s">
        <v>93</v>
      </c>
      <c r="D592" s="15"/>
      <c r="K592" s="5">
        <v>2514</v>
      </c>
      <c r="L592" s="5" t="s">
        <v>236</v>
      </c>
      <c r="M592" s="5" t="s">
        <v>237</v>
      </c>
      <c r="N592" s="6" t="s">
        <v>42</v>
      </c>
      <c r="O592" s="7">
        <v>51</v>
      </c>
    </row>
    <row r="593" spans="1:15">
      <c r="A593" s="22">
        <v>2491</v>
      </c>
      <c r="B593" s="23">
        <v>17454</v>
      </c>
      <c r="C593" s="13" t="s">
        <v>110</v>
      </c>
      <c r="D593" s="15"/>
      <c r="K593" s="5">
        <v>2515</v>
      </c>
      <c r="L593" s="5" t="s">
        <v>238</v>
      </c>
      <c r="M593" s="5" t="s">
        <v>239</v>
      </c>
      <c r="N593" s="6" t="s">
        <v>52</v>
      </c>
      <c r="O593" s="7">
        <v>52</v>
      </c>
    </row>
    <row r="594" spans="1:15">
      <c r="A594" s="22">
        <v>2492</v>
      </c>
      <c r="B594" s="23">
        <v>17484</v>
      </c>
      <c r="C594" s="13" t="s">
        <v>119</v>
      </c>
      <c r="D594" s="15"/>
      <c r="K594" s="5">
        <v>2516</v>
      </c>
      <c r="L594" s="5" t="s">
        <v>240</v>
      </c>
      <c r="M594" s="5" t="s">
        <v>241</v>
      </c>
      <c r="N594" s="6" t="s">
        <v>61</v>
      </c>
      <c r="O594" s="7">
        <v>53</v>
      </c>
    </row>
    <row r="595" spans="1:15">
      <c r="A595" s="22">
        <v>2493</v>
      </c>
      <c r="B595" s="23">
        <v>17513</v>
      </c>
      <c r="C595" s="13" t="s">
        <v>125</v>
      </c>
      <c r="D595" s="15"/>
      <c r="K595" s="5">
        <v>2517</v>
      </c>
      <c r="L595" s="5" t="s">
        <v>242</v>
      </c>
      <c r="M595" s="5" t="s">
        <v>243</v>
      </c>
      <c r="N595" s="6" t="s">
        <v>70</v>
      </c>
      <c r="O595" s="7">
        <v>54</v>
      </c>
    </row>
    <row r="596" spans="1:15">
      <c r="A596" s="22">
        <v>2494</v>
      </c>
      <c r="B596" s="23">
        <v>17543</v>
      </c>
      <c r="C596" s="13" t="s">
        <v>14</v>
      </c>
      <c r="D596" s="15"/>
      <c r="K596" s="5">
        <v>2518</v>
      </c>
      <c r="L596" s="5" t="s">
        <v>244</v>
      </c>
      <c r="M596" s="5" t="s">
        <v>245</v>
      </c>
      <c r="N596" s="6" t="s">
        <v>79</v>
      </c>
      <c r="O596" s="7">
        <v>55</v>
      </c>
    </row>
    <row r="597" spans="1:15">
      <c r="A597" s="22">
        <v>2495</v>
      </c>
      <c r="B597" s="23">
        <v>17573</v>
      </c>
      <c r="C597" s="13" t="s">
        <v>27</v>
      </c>
      <c r="D597" s="15"/>
      <c r="K597" s="5">
        <v>2519</v>
      </c>
      <c r="L597" s="5" t="s">
        <v>246</v>
      </c>
      <c r="M597" s="5" t="s">
        <v>247</v>
      </c>
      <c r="N597" s="6" t="s">
        <v>88</v>
      </c>
      <c r="O597" s="7">
        <v>56</v>
      </c>
    </row>
    <row r="598" spans="1:15">
      <c r="A598" s="22">
        <v>2496</v>
      </c>
      <c r="B598" s="23">
        <v>17603</v>
      </c>
      <c r="C598" s="13" t="s">
        <v>38</v>
      </c>
      <c r="D598" s="15"/>
      <c r="K598" s="5">
        <v>2520</v>
      </c>
      <c r="L598" s="5" t="s">
        <v>248</v>
      </c>
      <c r="M598" s="5" t="s">
        <v>249</v>
      </c>
      <c r="N598" s="6" t="s">
        <v>97</v>
      </c>
      <c r="O598" s="7">
        <v>57</v>
      </c>
    </row>
    <row r="599" spans="1:15">
      <c r="A599" s="22">
        <v>2497</v>
      </c>
      <c r="B599" s="23">
        <v>17632</v>
      </c>
      <c r="C599" s="13" t="s">
        <v>47</v>
      </c>
      <c r="D599" s="15"/>
      <c r="K599" s="5">
        <v>2521</v>
      </c>
      <c r="L599" s="5" t="s">
        <v>250</v>
      </c>
      <c r="M599" s="5" t="s">
        <v>251</v>
      </c>
      <c r="N599" s="6" t="s">
        <v>106</v>
      </c>
      <c r="O599" s="7">
        <v>58</v>
      </c>
    </row>
    <row r="600" spans="1:15">
      <c r="A600" s="22">
        <v>2498</v>
      </c>
      <c r="B600" s="23">
        <v>17662</v>
      </c>
      <c r="C600" s="13" t="s">
        <v>57</v>
      </c>
      <c r="D600" s="15"/>
      <c r="K600" s="5">
        <v>2522</v>
      </c>
      <c r="L600" s="5" t="s">
        <v>252</v>
      </c>
      <c r="M600" s="5" t="s">
        <v>253</v>
      </c>
      <c r="N600" s="6" t="s">
        <v>115</v>
      </c>
      <c r="O600" s="7">
        <v>59</v>
      </c>
    </row>
    <row r="601" spans="1:15">
      <c r="A601" s="22">
        <v>2499</v>
      </c>
      <c r="B601" s="23">
        <v>17691</v>
      </c>
      <c r="C601" s="13" t="s">
        <v>66</v>
      </c>
      <c r="D601" s="15"/>
      <c r="K601" s="5">
        <v>2523</v>
      </c>
      <c r="L601" s="5" t="s">
        <v>254</v>
      </c>
      <c r="M601" s="5" t="s">
        <v>255</v>
      </c>
      <c r="N601" s="6" t="s">
        <v>123</v>
      </c>
      <c r="O601" s="7">
        <v>60</v>
      </c>
    </row>
    <row r="602" spans="1:15">
      <c r="A602" s="22">
        <v>2500</v>
      </c>
      <c r="B602" s="23">
        <v>17721</v>
      </c>
      <c r="C602" s="13" t="s">
        <v>75</v>
      </c>
      <c r="D602" s="15"/>
      <c r="K602" s="5">
        <v>2524</v>
      </c>
      <c r="L602" s="5" t="s">
        <v>19</v>
      </c>
      <c r="M602" s="10" t="s">
        <v>20</v>
      </c>
      <c r="N602" s="6" t="s">
        <v>21</v>
      </c>
      <c r="O602" s="7">
        <v>1</v>
      </c>
    </row>
    <row r="603" spans="1:15">
      <c r="A603" s="22">
        <v>2501</v>
      </c>
      <c r="B603" s="23">
        <v>17750</v>
      </c>
      <c r="C603" s="13" t="s">
        <v>84</v>
      </c>
      <c r="D603" s="15"/>
      <c r="K603" s="5">
        <v>2525</v>
      </c>
      <c r="L603" s="5" t="s">
        <v>30</v>
      </c>
      <c r="M603" s="5" t="s">
        <v>31</v>
      </c>
      <c r="N603" s="6" t="s">
        <v>32</v>
      </c>
      <c r="O603" s="7">
        <v>2</v>
      </c>
    </row>
    <row r="604" spans="1:15">
      <c r="A604" s="22">
        <v>2502</v>
      </c>
      <c r="B604" s="23">
        <v>17779</v>
      </c>
      <c r="C604" s="13" t="s">
        <v>93</v>
      </c>
      <c r="D604" s="15"/>
      <c r="K604" s="5">
        <v>2526</v>
      </c>
      <c r="L604" s="5" t="s">
        <v>40</v>
      </c>
      <c r="M604" s="5" t="s">
        <v>41</v>
      </c>
      <c r="N604" s="6" t="s">
        <v>42</v>
      </c>
      <c r="O604" s="7">
        <v>3</v>
      </c>
    </row>
    <row r="605" spans="1:15">
      <c r="A605" s="22">
        <v>2503</v>
      </c>
      <c r="B605" s="23">
        <v>17809</v>
      </c>
      <c r="C605" s="13" t="s">
        <v>110</v>
      </c>
      <c r="D605" s="15"/>
      <c r="K605" s="5">
        <v>2527</v>
      </c>
      <c r="L605" s="5" t="s">
        <v>50</v>
      </c>
      <c r="M605" s="5" t="s">
        <v>51</v>
      </c>
      <c r="N605" s="6" t="s">
        <v>52</v>
      </c>
      <c r="O605" s="7">
        <v>4</v>
      </c>
    </row>
    <row r="606" spans="1:15">
      <c r="A606" s="22">
        <v>2504</v>
      </c>
      <c r="B606" s="23">
        <v>17838</v>
      </c>
      <c r="C606" s="13" t="s">
        <v>119</v>
      </c>
      <c r="D606" s="15"/>
      <c r="K606" s="5">
        <v>2528</v>
      </c>
      <c r="L606" s="5" t="s">
        <v>59</v>
      </c>
      <c r="M606" s="5" t="s">
        <v>60</v>
      </c>
      <c r="N606" s="6" t="s">
        <v>61</v>
      </c>
      <c r="O606" s="7">
        <v>5</v>
      </c>
    </row>
    <row r="607" spans="1:15">
      <c r="A607" s="22">
        <v>2505</v>
      </c>
      <c r="B607" s="23">
        <v>17868</v>
      </c>
      <c r="C607" s="13" t="s">
        <v>125</v>
      </c>
      <c r="D607" s="15"/>
      <c r="K607" s="5">
        <v>2529</v>
      </c>
      <c r="L607" s="5" t="s">
        <v>68</v>
      </c>
      <c r="M607" s="5" t="s">
        <v>69</v>
      </c>
      <c r="N607" s="6" t="s">
        <v>70</v>
      </c>
      <c r="O607" s="7">
        <v>6</v>
      </c>
    </row>
    <row r="608" spans="1:15">
      <c r="A608" s="22">
        <v>2506</v>
      </c>
      <c r="B608" s="23">
        <v>17897</v>
      </c>
      <c r="C608" s="13" t="s">
        <v>14</v>
      </c>
      <c r="D608" s="15"/>
      <c r="K608" s="5">
        <v>2530</v>
      </c>
      <c r="L608" s="5" t="s">
        <v>77</v>
      </c>
      <c r="M608" s="5" t="s">
        <v>78</v>
      </c>
      <c r="N608" s="6" t="s">
        <v>79</v>
      </c>
      <c r="O608" s="7">
        <v>7</v>
      </c>
    </row>
    <row r="609" spans="1:15">
      <c r="A609" s="22">
        <v>2507</v>
      </c>
      <c r="B609" s="23">
        <v>17927</v>
      </c>
      <c r="C609" s="13" t="s">
        <v>27</v>
      </c>
      <c r="D609" s="15"/>
      <c r="K609" s="5">
        <v>2531</v>
      </c>
      <c r="L609" s="5" t="s">
        <v>86</v>
      </c>
      <c r="M609" s="5" t="s">
        <v>87</v>
      </c>
      <c r="N609" s="6" t="s">
        <v>88</v>
      </c>
      <c r="O609" s="7">
        <v>8</v>
      </c>
    </row>
    <row r="610" spans="1:15">
      <c r="A610" s="22">
        <v>2508</v>
      </c>
      <c r="B610" s="23">
        <v>17957</v>
      </c>
      <c r="C610" s="13" t="s">
        <v>38</v>
      </c>
      <c r="D610" s="15"/>
      <c r="K610" s="5">
        <v>2532</v>
      </c>
      <c r="L610" s="5" t="s">
        <v>95</v>
      </c>
      <c r="M610" s="5" t="s">
        <v>96</v>
      </c>
      <c r="N610" s="6" t="s">
        <v>97</v>
      </c>
      <c r="O610" s="7">
        <v>9</v>
      </c>
    </row>
    <row r="611" spans="1:15">
      <c r="A611" s="22">
        <v>2509</v>
      </c>
      <c r="B611" s="23">
        <v>17986</v>
      </c>
      <c r="C611" s="13" t="s">
        <v>47</v>
      </c>
      <c r="D611" s="15"/>
      <c r="K611" s="5">
        <v>2533</v>
      </c>
      <c r="L611" s="5" t="s">
        <v>104</v>
      </c>
      <c r="M611" s="5" t="s">
        <v>105</v>
      </c>
      <c r="N611" s="6" t="s">
        <v>106</v>
      </c>
      <c r="O611" s="7">
        <v>10</v>
      </c>
    </row>
    <row r="612" spans="1:15">
      <c r="A612" s="22">
        <v>2510</v>
      </c>
      <c r="B612" s="23">
        <v>18016</v>
      </c>
      <c r="C612" s="13" t="s">
        <v>57</v>
      </c>
      <c r="D612" s="15"/>
      <c r="K612" s="5">
        <v>2534</v>
      </c>
      <c r="L612" s="5" t="s">
        <v>113</v>
      </c>
      <c r="M612" s="5" t="s">
        <v>114</v>
      </c>
      <c r="N612" s="6" t="s">
        <v>115</v>
      </c>
      <c r="O612" s="7">
        <v>11</v>
      </c>
    </row>
    <row r="613" spans="1:15">
      <c r="A613" s="22">
        <v>2511</v>
      </c>
      <c r="B613" s="23">
        <v>18046</v>
      </c>
      <c r="C613" s="13" t="s">
        <v>66</v>
      </c>
      <c r="D613" s="15"/>
      <c r="K613" s="5">
        <v>2535</v>
      </c>
      <c r="L613" s="5" t="s">
        <v>121</v>
      </c>
      <c r="M613" s="5" t="s">
        <v>122</v>
      </c>
      <c r="N613" s="6" t="s">
        <v>123</v>
      </c>
      <c r="O613" s="7">
        <v>12</v>
      </c>
    </row>
    <row r="614" spans="1:15">
      <c r="A614" s="22">
        <v>2512</v>
      </c>
      <c r="B614" s="23">
        <v>18075</v>
      </c>
      <c r="C614" s="13" t="s">
        <v>75</v>
      </c>
      <c r="D614" s="15"/>
      <c r="K614" s="5">
        <v>2536</v>
      </c>
      <c r="L614" s="5" t="s">
        <v>127</v>
      </c>
      <c r="M614" s="5" t="s">
        <v>128</v>
      </c>
      <c r="N614" s="6" t="s">
        <v>21</v>
      </c>
      <c r="O614" s="7">
        <v>13</v>
      </c>
    </row>
    <row r="615" spans="1:15">
      <c r="A615" s="22">
        <v>2513</v>
      </c>
      <c r="B615" s="23">
        <v>18105</v>
      </c>
      <c r="C615" s="13" t="s">
        <v>84</v>
      </c>
      <c r="D615" s="15"/>
      <c r="K615" s="5">
        <v>2537</v>
      </c>
      <c r="L615" s="5" t="s">
        <v>131</v>
      </c>
      <c r="M615" s="5" t="s">
        <v>132</v>
      </c>
      <c r="N615" s="6" t="s">
        <v>32</v>
      </c>
      <c r="O615" s="7">
        <v>14</v>
      </c>
    </row>
    <row r="616" spans="1:15">
      <c r="A616" s="22">
        <v>2514</v>
      </c>
      <c r="B616" s="23">
        <v>18134</v>
      </c>
      <c r="C616" s="13" t="s">
        <v>259</v>
      </c>
      <c r="D616" s="15"/>
      <c r="K616" s="5">
        <v>2538</v>
      </c>
      <c r="L616" s="5" t="s">
        <v>135</v>
      </c>
      <c r="M616" s="5" t="s">
        <v>136</v>
      </c>
      <c r="N616" s="6" t="s">
        <v>42</v>
      </c>
      <c r="O616" s="7">
        <v>15</v>
      </c>
    </row>
    <row r="617" spans="1:15">
      <c r="A617" s="22">
        <v>2515</v>
      </c>
      <c r="B617" s="23">
        <v>18163</v>
      </c>
      <c r="C617" s="13" t="s">
        <v>93</v>
      </c>
      <c r="D617" s="15"/>
      <c r="K617" s="5">
        <v>2539</v>
      </c>
      <c r="L617" s="5" t="s">
        <v>139</v>
      </c>
      <c r="M617" s="5" t="s">
        <v>140</v>
      </c>
      <c r="N617" s="6" t="s">
        <v>52</v>
      </c>
      <c r="O617" s="7">
        <v>16</v>
      </c>
    </row>
    <row r="618" spans="1:15">
      <c r="A618" s="22">
        <v>2516</v>
      </c>
      <c r="B618" s="23">
        <v>18193</v>
      </c>
      <c r="C618" s="13" t="s">
        <v>110</v>
      </c>
      <c r="D618" s="15"/>
      <c r="K618" s="5">
        <v>2540</v>
      </c>
      <c r="L618" s="5" t="s">
        <v>143</v>
      </c>
      <c r="M618" s="5" t="s">
        <v>144</v>
      </c>
      <c r="N618" s="6" t="s">
        <v>61</v>
      </c>
      <c r="O618" s="7">
        <v>17</v>
      </c>
    </row>
    <row r="619" spans="1:15">
      <c r="A619" s="22">
        <v>2517</v>
      </c>
      <c r="B619" s="23">
        <v>18222</v>
      </c>
      <c r="C619" s="13" t="s">
        <v>119</v>
      </c>
      <c r="D619" s="15"/>
      <c r="K619" s="5">
        <v>2541</v>
      </c>
      <c r="L619" s="5" t="s">
        <v>147</v>
      </c>
      <c r="M619" s="5" t="s">
        <v>148</v>
      </c>
      <c r="N619" s="6" t="s">
        <v>70</v>
      </c>
      <c r="O619" s="7">
        <v>18</v>
      </c>
    </row>
    <row r="620" spans="1:15">
      <c r="A620" s="22">
        <v>2518</v>
      </c>
      <c r="B620" s="23">
        <v>18252</v>
      </c>
      <c r="C620" s="13" t="s">
        <v>125</v>
      </c>
      <c r="D620" s="15"/>
      <c r="K620" s="5">
        <v>2542</v>
      </c>
      <c r="L620" s="5" t="s">
        <v>151</v>
      </c>
      <c r="M620" s="5" t="s">
        <v>152</v>
      </c>
      <c r="N620" s="6" t="s">
        <v>79</v>
      </c>
      <c r="O620" s="7">
        <v>19</v>
      </c>
    </row>
    <row r="621" spans="1:15">
      <c r="A621" s="22">
        <v>2519</v>
      </c>
      <c r="B621" s="23">
        <v>18281</v>
      </c>
      <c r="C621" s="13" t="s">
        <v>14</v>
      </c>
      <c r="D621" s="15"/>
      <c r="K621" s="5">
        <v>2543</v>
      </c>
      <c r="L621" s="5" t="s">
        <v>155</v>
      </c>
      <c r="M621" s="5" t="s">
        <v>156</v>
      </c>
      <c r="N621" s="6" t="s">
        <v>88</v>
      </c>
      <c r="O621" s="7">
        <v>20</v>
      </c>
    </row>
    <row r="622" spans="1:15">
      <c r="A622" s="22">
        <v>2520</v>
      </c>
      <c r="B622" s="23">
        <v>18311</v>
      </c>
      <c r="C622" s="13" t="s">
        <v>27</v>
      </c>
      <c r="D622" s="15"/>
      <c r="K622" s="5">
        <v>2544</v>
      </c>
      <c r="L622" s="5" t="s">
        <v>159</v>
      </c>
      <c r="M622" s="5" t="s">
        <v>160</v>
      </c>
      <c r="N622" s="6" t="s">
        <v>97</v>
      </c>
      <c r="O622" s="7">
        <v>21</v>
      </c>
    </row>
    <row r="623" spans="1:15">
      <c r="A623" s="22">
        <v>2521</v>
      </c>
      <c r="B623" s="23">
        <v>18340</v>
      </c>
      <c r="C623" s="13" t="s">
        <v>38</v>
      </c>
      <c r="D623" s="15"/>
      <c r="K623" s="5">
        <v>2545</v>
      </c>
      <c r="L623" s="5" t="s">
        <v>163</v>
      </c>
      <c r="M623" s="5" t="s">
        <v>164</v>
      </c>
      <c r="N623" s="6" t="s">
        <v>106</v>
      </c>
      <c r="O623" s="7">
        <v>22</v>
      </c>
    </row>
    <row r="624" spans="1:15">
      <c r="A624" s="22">
        <v>2522</v>
      </c>
      <c r="B624" s="23">
        <v>18370</v>
      </c>
      <c r="C624" s="13" t="s">
        <v>47</v>
      </c>
      <c r="D624" s="15"/>
      <c r="K624" s="5">
        <v>2546</v>
      </c>
      <c r="L624" s="5" t="s">
        <v>167</v>
      </c>
      <c r="M624" s="5" t="s">
        <v>168</v>
      </c>
      <c r="N624" s="6" t="s">
        <v>115</v>
      </c>
      <c r="O624" s="7">
        <v>23</v>
      </c>
    </row>
    <row r="625" spans="1:15">
      <c r="A625" s="22">
        <v>2523</v>
      </c>
      <c r="B625" s="23">
        <v>18400</v>
      </c>
      <c r="C625" s="13" t="s">
        <v>57</v>
      </c>
      <c r="D625" s="15"/>
      <c r="K625" s="5">
        <v>2547</v>
      </c>
      <c r="L625" s="5" t="s">
        <v>171</v>
      </c>
      <c r="M625" s="5" t="s">
        <v>172</v>
      </c>
      <c r="N625" s="6" t="s">
        <v>123</v>
      </c>
      <c r="O625" s="7">
        <v>24</v>
      </c>
    </row>
    <row r="626" spans="1:15">
      <c r="A626" s="22">
        <v>2524</v>
      </c>
      <c r="B626" s="23">
        <v>18429</v>
      </c>
      <c r="C626" s="13" t="s">
        <v>66</v>
      </c>
      <c r="D626" s="15"/>
      <c r="K626" s="5">
        <v>2548</v>
      </c>
      <c r="L626" s="5" t="s">
        <v>175</v>
      </c>
      <c r="M626" s="5" t="s">
        <v>176</v>
      </c>
      <c r="N626" s="6" t="s">
        <v>21</v>
      </c>
      <c r="O626" s="7">
        <v>25</v>
      </c>
    </row>
    <row r="627" spans="1:15">
      <c r="A627" s="22">
        <v>2525</v>
      </c>
      <c r="B627" s="23">
        <v>18459</v>
      </c>
      <c r="C627" s="13" t="s">
        <v>75</v>
      </c>
      <c r="D627" s="15"/>
      <c r="K627" s="5">
        <v>2549</v>
      </c>
      <c r="L627" s="5" t="s">
        <v>179</v>
      </c>
      <c r="M627" s="5" t="s">
        <v>180</v>
      </c>
      <c r="N627" s="6" t="s">
        <v>32</v>
      </c>
      <c r="O627" s="7">
        <v>26</v>
      </c>
    </row>
    <row r="628" spans="1:15">
      <c r="A628" s="22">
        <v>2526</v>
      </c>
      <c r="B628" s="23">
        <v>18489</v>
      </c>
      <c r="C628" s="13" t="s">
        <v>84</v>
      </c>
      <c r="D628" s="15"/>
      <c r="K628" s="5">
        <v>2550</v>
      </c>
      <c r="L628" s="5" t="s">
        <v>182</v>
      </c>
      <c r="M628" s="5" t="s">
        <v>183</v>
      </c>
      <c r="N628" s="6" t="s">
        <v>42</v>
      </c>
      <c r="O628" s="7">
        <v>27</v>
      </c>
    </row>
    <row r="629" spans="1:15">
      <c r="A629" s="22">
        <v>2527</v>
      </c>
      <c r="B629" s="23">
        <v>18518</v>
      </c>
      <c r="C629" s="13" t="s">
        <v>93</v>
      </c>
      <c r="D629" s="15"/>
      <c r="K629" s="5">
        <v>2551</v>
      </c>
      <c r="L629" s="5" t="s">
        <v>185</v>
      </c>
      <c r="M629" s="5" t="s">
        <v>186</v>
      </c>
      <c r="N629" s="6" t="s">
        <v>52</v>
      </c>
      <c r="O629" s="7">
        <v>28</v>
      </c>
    </row>
    <row r="630" spans="1:15">
      <c r="A630" s="22">
        <v>2528</v>
      </c>
      <c r="B630" s="23">
        <v>18547</v>
      </c>
      <c r="C630" s="13" t="s">
        <v>110</v>
      </c>
      <c r="D630" s="15"/>
      <c r="K630" s="5">
        <v>2552</v>
      </c>
      <c r="L630" s="5" t="s">
        <v>188</v>
      </c>
      <c r="M630" s="5" t="s">
        <v>189</v>
      </c>
      <c r="N630" s="6" t="s">
        <v>61</v>
      </c>
      <c r="O630" s="7">
        <v>29</v>
      </c>
    </row>
    <row r="631" spans="1:15">
      <c r="A631" s="22">
        <v>2529</v>
      </c>
      <c r="B631" s="23">
        <v>18577</v>
      </c>
      <c r="C631" s="13" t="s">
        <v>119</v>
      </c>
      <c r="D631" s="15"/>
      <c r="K631" s="5">
        <v>2553</v>
      </c>
      <c r="L631" s="5" t="s">
        <v>191</v>
      </c>
      <c r="M631" s="5" t="s">
        <v>192</v>
      </c>
      <c r="N631" s="6" t="s">
        <v>70</v>
      </c>
      <c r="O631" s="7">
        <v>30</v>
      </c>
    </row>
    <row r="632" spans="1:15">
      <c r="A632" s="22">
        <v>2530</v>
      </c>
      <c r="B632" s="23">
        <v>18606</v>
      </c>
      <c r="C632" s="13" t="s">
        <v>125</v>
      </c>
      <c r="D632" s="15"/>
      <c r="K632" s="5">
        <v>2554</v>
      </c>
      <c r="L632" s="5" t="s">
        <v>194</v>
      </c>
      <c r="M632" s="5" t="s">
        <v>195</v>
      </c>
      <c r="N632" s="6" t="s">
        <v>79</v>
      </c>
      <c r="O632" s="7">
        <v>31</v>
      </c>
    </row>
    <row r="633" spans="1:15">
      <c r="A633" s="22">
        <v>2531</v>
      </c>
      <c r="B633" s="23">
        <v>18636</v>
      </c>
      <c r="C633" s="13" t="s">
        <v>14</v>
      </c>
      <c r="D633" s="15"/>
      <c r="K633" s="5">
        <v>2555</v>
      </c>
      <c r="L633" s="5" t="s">
        <v>197</v>
      </c>
      <c r="M633" s="5" t="s">
        <v>198</v>
      </c>
      <c r="N633" s="6" t="s">
        <v>88</v>
      </c>
      <c r="O633" s="7">
        <v>32</v>
      </c>
    </row>
    <row r="634" spans="1:15">
      <c r="A634" s="22">
        <v>2532</v>
      </c>
      <c r="B634" s="23">
        <v>18665</v>
      </c>
      <c r="C634" s="13" t="s">
        <v>27</v>
      </c>
      <c r="D634" s="15"/>
      <c r="K634" s="5">
        <v>2556</v>
      </c>
      <c r="L634" s="5" t="s">
        <v>199</v>
      </c>
      <c r="M634" s="5" t="s">
        <v>200</v>
      </c>
      <c r="N634" s="6" t="s">
        <v>97</v>
      </c>
      <c r="O634" s="7">
        <v>33</v>
      </c>
    </row>
    <row r="635" spans="1:15">
      <c r="A635" s="22">
        <v>2533</v>
      </c>
      <c r="B635" s="23">
        <v>18695</v>
      </c>
      <c r="C635" s="13" t="s">
        <v>38</v>
      </c>
      <c r="D635" s="15"/>
      <c r="K635" s="5">
        <v>2557</v>
      </c>
      <c r="L635" s="5" t="s">
        <v>201</v>
      </c>
      <c r="M635" s="5" t="s">
        <v>202</v>
      </c>
      <c r="N635" s="6" t="s">
        <v>106</v>
      </c>
      <c r="O635" s="7">
        <v>34</v>
      </c>
    </row>
    <row r="636" spans="1:15">
      <c r="A636" s="22">
        <v>2534</v>
      </c>
      <c r="B636" s="23">
        <v>18724</v>
      </c>
      <c r="C636" s="13" t="s">
        <v>47</v>
      </c>
      <c r="D636" s="15"/>
      <c r="K636" s="5">
        <v>2558</v>
      </c>
      <c r="L636" s="5" t="s">
        <v>203</v>
      </c>
      <c r="M636" s="5" t="s">
        <v>204</v>
      </c>
      <c r="N636" s="6" t="s">
        <v>115</v>
      </c>
      <c r="O636" s="7">
        <v>35</v>
      </c>
    </row>
    <row r="637" spans="1:15">
      <c r="A637" s="22">
        <v>2535</v>
      </c>
      <c r="B637" s="23">
        <v>18754</v>
      </c>
      <c r="C637" s="13" t="s">
        <v>57</v>
      </c>
      <c r="D637" s="15"/>
      <c r="K637" s="5">
        <v>2559</v>
      </c>
      <c r="L637" s="5" t="s">
        <v>205</v>
      </c>
      <c r="M637" s="5" t="s">
        <v>206</v>
      </c>
      <c r="N637" s="6" t="s">
        <v>123</v>
      </c>
      <c r="O637" s="7">
        <v>36</v>
      </c>
    </row>
    <row r="638" spans="1:15">
      <c r="A638" s="22">
        <v>2536</v>
      </c>
      <c r="B638" s="23">
        <v>18784</v>
      </c>
      <c r="C638" s="13" t="s">
        <v>66</v>
      </c>
      <c r="D638" s="15"/>
      <c r="K638" s="5">
        <v>2560</v>
      </c>
      <c r="L638" s="5" t="s">
        <v>207</v>
      </c>
      <c r="M638" s="5" t="s">
        <v>208</v>
      </c>
      <c r="N638" s="6" t="s">
        <v>21</v>
      </c>
      <c r="O638" s="7">
        <v>37</v>
      </c>
    </row>
    <row r="639" spans="1:15">
      <c r="A639" s="22">
        <v>2537</v>
      </c>
      <c r="B639" s="23">
        <v>18813</v>
      </c>
      <c r="C639" s="13" t="s">
        <v>75</v>
      </c>
      <c r="D639" s="15"/>
      <c r="K639" s="5">
        <v>2561</v>
      </c>
      <c r="L639" s="5" t="s">
        <v>209</v>
      </c>
      <c r="M639" s="5" t="s">
        <v>210</v>
      </c>
      <c r="N639" s="6" t="s">
        <v>32</v>
      </c>
      <c r="O639" s="7">
        <v>38</v>
      </c>
    </row>
    <row r="640" spans="1:15">
      <c r="A640" s="22">
        <v>2538</v>
      </c>
      <c r="B640" s="23">
        <v>18843</v>
      </c>
      <c r="C640" s="13" t="s">
        <v>84</v>
      </c>
      <c r="D640" s="15"/>
      <c r="K640" s="5">
        <v>2562</v>
      </c>
      <c r="L640" s="5" t="s">
        <v>211</v>
      </c>
      <c r="M640" s="5" t="s">
        <v>212</v>
      </c>
      <c r="N640" s="6" t="s">
        <v>42</v>
      </c>
      <c r="O640" s="7">
        <v>39</v>
      </c>
    </row>
    <row r="641" spans="1:15">
      <c r="A641" s="22">
        <v>2539</v>
      </c>
      <c r="B641" s="23">
        <v>18872</v>
      </c>
      <c r="C641" s="13" t="s">
        <v>93</v>
      </c>
      <c r="D641" s="15"/>
      <c r="K641" s="5">
        <v>2563</v>
      </c>
      <c r="L641" s="5" t="s">
        <v>213</v>
      </c>
      <c r="M641" s="5" t="s">
        <v>214</v>
      </c>
      <c r="N641" s="6" t="s">
        <v>52</v>
      </c>
      <c r="O641" s="7">
        <v>40</v>
      </c>
    </row>
    <row r="642" spans="1:15">
      <c r="A642" s="22">
        <v>2540</v>
      </c>
      <c r="B642" s="23">
        <v>18902</v>
      </c>
      <c r="C642" s="13" t="s">
        <v>110</v>
      </c>
      <c r="D642" s="15"/>
      <c r="K642" s="5">
        <v>2564</v>
      </c>
      <c r="L642" s="5" t="s">
        <v>215</v>
      </c>
      <c r="M642" s="5" t="s">
        <v>216</v>
      </c>
      <c r="N642" s="6" t="s">
        <v>61</v>
      </c>
      <c r="O642" s="7">
        <v>41</v>
      </c>
    </row>
    <row r="643" spans="1:15">
      <c r="A643" s="22">
        <v>2541</v>
      </c>
      <c r="B643" s="23">
        <v>18931</v>
      </c>
      <c r="C643" s="13" t="s">
        <v>119</v>
      </c>
      <c r="D643" s="15"/>
      <c r="K643" s="5">
        <v>2565</v>
      </c>
      <c r="L643" s="5" t="s">
        <v>217</v>
      </c>
      <c r="M643" s="5" t="s">
        <v>218</v>
      </c>
      <c r="N643" s="6" t="s">
        <v>70</v>
      </c>
      <c r="O643" s="7">
        <v>42</v>
      </c>
    </row>
    <row r="644" spans="1:15">
      <c r="A644" s="22">
        <v>2542</v>
      </c>
      <c r="B644" s="23">
        <v>18961</v>
      </c>
      <c r="C644" s="13" t="s">
        <v>125</v>
      </c>
      <c r="D644" s="15"/>
      <c r="K644" s="5">
        <v>2566</v>
      </c>
      <c r="L644" s="5" t="s">
        <v>219</v>
      </c>
      <c r="M644" s="5" t="s">
        <v>220</v>
      </c>
      <c r="N644" s="6" t="s">
        <v>79</v>
      </c>
      <c r="O644" s="7">
        <v>43</v>
      </c>
    </row>
    <row r="645" spans="1:15">
      <c r="A645" s="22">
        <v>2543</v>
      </c>
      <c r="B645" s="23">
        <v>18990</v>
      </c>
      <c r="C645" s="13" t="s">
        <v>14</v>
      </c>
      <c r="D645" s="15"/>
      <c r="K645" s="5">
        <v>2567</v>
      </c>
      <c r="L645" s="5" t="s">
        <v>222</v>
      </c>
      <c r="M645" s="5" t="s">
        <v>223</v>
      </c>
      <c r="N645" s="6" t="s">
        <v>88</v>
      </c>
      <c r="O645" s="7">
        <v>44</v>
      </c>
    </row>
    <row r="646" spans="1:15">
      <c r="A646" s="22">
        <v>2544</v>
      </c>
      <c r="B646" s="23">
        <v>19020</v>
      </c>
      <c r="C646" s="13" t="s">
        <v>27</v>
      </c>
      <c r="D646" s="15"/>
      <c r="K646" s="5">
        <v>2568</v>
      </c>
      <c r="L646" s="5" t="s">
        <v>224</v>
      </c>
      <c r="M646" s="5" t="s">
        <v>225</v>
      </c>
      <c r="N646" s="6" t="s">
        <v>97</v>
      </c>
      <c r="O646" s="7">
        <v>45</v>
      </c>
    </row>
    <row r="647" spans="1:15">
      <c r="A647" s="22">
        <v>2545</v>
      </c>
      <c r="B647" s="23">
        <v>19049</v>
      </c>
      <c r="C647" s="13" t="s">
        <v>38</v>
      </c>
      <c r="D647" s="15"/>
      <c r="K647" s="5">
        <v>2569</v>
      </c>
      <c r="L647" s="5" t="s">
        <v>226</v>
      </c>
      <c r="M647" s="5" t="s">
        <v>227</v>
      </c>
      <c r="N647" s="6" t="s">
        <v>106</v>
      </c>
      <c r="O647" s="7">
        <v>46</v>
      </c>
    </row>
    <row r="648" spans="1:15">
      <c r="A648" s="22">
        <v>2546</v>
      </c>
      <c r="B648" s="23">
        <v>19079</v>
      </c>
      <c r="C648" s="13" t="s">
        <v>47</v>
      </c>
      <c r="D648" s="15"/>
      <c r="K648" s="5">
        <v>2570</v>
      </c>
      <c r="L648" s="5" t="s">
        <v>228</v>
      </c>
      <c r="M648" s="5" t="s">
        <v>229</v>
      </c>
      <c r="N648" s="6" t="s">
        <v>115</v>
      </c>
      <c r="O648" s="7">
        <v>47</v>
      </c>
    </row>
    <row r="649" spans="1:15">
      <c r="A649" s="22">
        <v>2547</v>
      </c>
      <c r="B649" s="23">
        <v>19108</v>
      </c>
      <c r="C649" s="13" t="s">
        <v>57</v>
      </c>
      <c r="D649" s="15"/>
      <c r="K649" s="5">
        <v>2571</v>
      </c>
      <c r="L649" s="5" t="s">
        <v>230</v>
      </c>
      <c r="M649" s="5" t="s">
        <v>231</v>
      </c>
      <c r="N649" s="6" t="s">
        <v>123</v>
      </c>
      <c r="O649" s="7">
        <v>48</v>
      </c>
    </row>
    <row r="650" spans="1:15">
      <c r="A650" s="22">
        <v>2548</v>
      </c>
      <c r="B650" s="23">
        <v>19138</v>
      </c>
      <c r="C650" s="13" t="s">
        <v>66</v>
      </c>
      <c r="D650" s="15"/>
      <c r="K650" s="5">
        <v>2572</v>
      </c>
      <c r="L650" s="5" t="s">
        <v>232</v>
      </c>
      <c r="M650" s="5" t="s">
        <v>233</v>
      </c>
      <c r="N650" s="6" t="s">
        <v>21</v>
      </c>
      <c r="O650" s="7">
        <v>49</v>
      </c>
    </row>
    <row r="651" spans="1:15">
      <c r="A651" s="22">
        <v>2549</v>
      </c>
      <c r="B651" s="23">
        <v>19167</v>
      </c>
      <c r="C651" s="13" t="s">
        <v>221</v>
      </c>
      <c r="D651" s="15"/>
      <c r="K651" s="5">
        <v>2573</v>
      </c>
      <c r="L651" s="5" t="s">
        <v>234</v>
      </c>
      <c r="M651" s="5" t="s">
        <v>235</v>
      </c>
      <c r="N651" s="6" t="s">
        <v>32</v>
      </c>
      <c r="O651" s="7">
        <v>50</v>
      </c>
    </row>
    <row r="652" spans="1:15">
      <c r="A652" s="22">
        <v>2550</v>
      </c>
      <c r="B652" s="23">
        <v>19197</v>
      </c>
      <c r="C652" s="13" t="s">
        <v>75</v>
      </c>
      <c r="D652" s="15"/>
      <c r="K652" s="5">
        <v>2574</v>
      </c>
      <c r="L652" s="5" t="s">
        <v>236</v>
      </c>
      <c r="M652" s="5" t="s">
        <v>237</v>
      </c>
      <c r="N652" s="6" t="s">
        <v>42</v>
      </c>
      <c r="O652" s="7">
        <v>51</v>
      </c>
    </row>
    <row r="653" spans="1:15">
      <c r="A653" s="22">
        <v>2551</v>
      </c>
      <c r="B653" s="23">
        <v>19226</v>
      </c>
      <c r="C653" s="13" t="s">
        <v>84</v>
      </c>
      <c r="D653" s="15"/>
      <c r="K653" s="5">
        <v>2575</v>
      </c>
      <c r="L653" s="5" t="s">
        <v>238</v>
      </c>
      <c r="M653" s="5" t="s">
        <v>239</v>
      </c>
      <c r="N653" s="6" t="s">
        <v>52</v>
      </c>
      <c r="O653" s="7">
        <v>52</v>
      </c>
    </row>
    <row r="654" spans="1:15">
      <c r="A654" s="22">
        <v>2552</v>
      </c>
      <c r="B654" s="23">
        <v>19256</v>
      </c>
      <c r="C654" s="13" t="s">
        <v>93</v>
      </c>
      <c r="D654" s="15"/>
      <c r="K654" s="5">
        <v>2576</v>
      </c>
      <c r="L654" s="5" t="s">
        <v>240</v>
      </c>
      <c r="M654" s="5" t="s">
        <v>241</v>
      </c>
      <c r="N654" s="6" t="s">
        <v>61</v>
      </c>
      <c r="O654" s="7">
        <v>53</v>
      </c>
    </row>
    <row r="655" spans="1:15">
      <c r="A655" s="22">
        <v>2553</v>
      </c>
      <c r="B655" s="23">
        <v>19286</v>
      </c>
      <c r="C655" s="13" t="s">
        <v>110</v>
      </c>
      <c r="D655" s="15"/>
      <c r="K655" s="5">
        <v>2577</v>
      </c>
      <c r="L655" s="5" t="s">
        <v>242</v>
      </c>
      <c r="M655" s="5" t="s">
        <v>243</v>
      </c>
      <c r="N655" s="6" t="s">
        <v>70</v>
      </c>
      <c r="O655" s="7">
        <v>54</v>
      </c>
    </row>
    <row r="656" spans="1:15">
      <c r="A656" s="22">
        <v>2554</v>
      </c>
      <c r="B656" s="23">
        <v>19315</v>
      </c>
      <c r="C656" s="13" t="s">
        <v>119</v>
      </c>
      <c r="D656" s="15"/>
      <c r="K656" s="5">
        <v>2578</v>
      </c>
      <c r="L656" s="5" t="s">
        <v>244</v>
      </c>
      <c r="M656" s="5" t="s">
        <v>245</v>
      </c>
      <c r="N656" s="6" t="s">
        <v>79</v>
      </c>
      <c r="O656" s="7">
        <v>55</v>
      </c>
    </row>
    <row r="657" spans="1:15">
      <c r="A657" s="22">
        <v>2555</v>
      </c>
      <c r="B657" s="23">
        <v>19345</v>
      </c>
      <c r="C657" s="13" t="s">
        <v>125</v>
      </c>
      <c r="D657" s="15"/>
      <c r="K657" s="5">
        <v>2579</v>
      </c>
      <c r="L657" s="5" t="s">
        <v>246</v>
      </c>
      <c r="M657" s="5" t="s">
        <v>247</v>
      </c>
      <c r="N657" s="6" t="s">
        <v>88</v>
      </c>
      <c r="O657" s="7">
        <v>56</v>
      </c>
    </row>
    <row r="658" spans="1:15">
      <c r="A658" s="22">
        <v>2556</v>
      </c>
      <c r="B658" s="23">
        <v>19374</v>
      </c>
      <c r="C658" s="13" t="s">
        <v>14</v>
      </c>
      <c r="D658" s="15"/>
      <c r="K658" s="5">
        <v>2580</v>
      </c>
      <c r="L658" s="5" t="s">
        <v>248</v>
      </c>
      <c r="M658" s="5" t="s">
        <v>249</v>
      </c>
      <c r="N658" s="6" t="s">
        <v>97</v>
      </c>
      <c r="O658" s="7">
        <v>57</v>
      </c>
    </row>
    <row r="659" spans="1:15">
      <c r="A659" s="22">
        <v>2557</v>
      </c>
      <c r="B659" s="23">
        <v>19404</v>
      </c>
      <c r="C659" s="13" t="s">
        <v>27</v>
      </c>
      <c r="D659" s="15"/>
      <c r="K659" s="5">
        <v>2581</v>
      </c>
      <c r="L659" s="5" t="s">
        <v>250</v>
      </c>
      <c r="M659" s="5" t="s">
        <v>251</v>
      </c>
      <c r="N659" s="6" t="s">
        <v>106</v>
      </c>
      <c r="O659" s="7">
        <v>58</v>
      </c>
    </row>
    <row r="660" spans="1:15">
      <c r="A660" s="22">
        <v>2558</v>
      </c>
      <c r="B660" s="23">
        <v>19433</v>
      </c>
      <c r="C660" s="13" t="s">
        <v>38</v>
      </c>
      <c r="D660" s="15"/>
      <c r="K660" s="5">
        <v>2582</v>
      </c>
      <c r="L660" s="5" t="s">
        <v>252</v>
      </c>
      <c r="M660" s="5" t="s">
        <v>253</v>
      </c>
      <c r="N660" s="6" t="s">
        <v>115</v>
      </c>
      <c r="O660" s="7">
        <v>59</v>
      </c>
    </row>
    <row r="661" spans="1:15">
      <c r="A661" s="22">
        <v>2559</v>
      </c>
      <c r="B661" s="23">
        <v>19463</v>
      </c>
      <c r="C661" s="13" t="s">
        <v>47</v>
      </c>
      <c r="D661" s="15"/>
      <c r="K661" s="5">
        <v>2583</v>
      </c>
      <c r="L661" s="5" t="s">
        <v>254</v>
      </c>
      <c r="M661" s="5" t="s">
        <v>255</v>
      </c>
      <c r="N661" s="6" t="s">
        <v>123</v>
      </c>
      <c r="O661" s="7">
        <v>60</v>
      </c>
    </row>
    <row r="662" spans="1:15">
      <c r="A662" s="22">
        <v>2560</v>
      </c>
      <c r="B662" s="23">
        <v>19492</v>
      </c>
      <c r="C662" s="13" t="s">
        <v>57</v>
      </c>
      <c r="D662" s="15"/>
      <c r="K662" s="5">
        <v>2584</v>
      </c>
      <c r="L662" s="5" t="s">
        <v>19</v>
      </c>
      <c r="M662" s="10" t="s">
        <v>20</v>
      </c>
      <c r="N662" s="6" t="s">
        <v>21</v>
      </c>
      <c r="O662" s="7">
        <v>1</v>
      </c>
    </row>
    <row r="663" spans="1:15">
      <c r="A663" s="22">
        <v>2561</v>
      </c>
      <c r="B663" s="23">
        <v>19521</v>
      </c>
      <c r="C663" s="13" t="s">
        <v>66</v>
      </c>
      <c r="D663" s="15"/>
      <c r="K663" s="5">
        <v>2585</v>
      </c>
      <c r="L663" s="5" t="s">
        <v>30</v>
      </c>
      <c r="M663" s="5" t="s">
        <v>31</v>
      </c>
      <c r="N663" s="6" t="s">
        <v>32</v>
      </c>
      <c r="O663" s="7">
        <v>2</v>
      </c>
    </row>
    <row r="664" spans="1:15">
      <c r="A664" s="22">
        <v>2562</v>
      </c>
      <c r="B664" s="23">
        <v>19551</v>
      </c>
      <c r="C664" s="13" t="s">
        <v>75</v>
      </c>
      <c r="D664" s="15"/>
      <c r="K664" s="5">
        <v>2586</v>
      </c>
      <c r="L664" s="5" t="s">
        <v>40</v>
      </c>
      <c r="M664" s="5" t="s">
        <v>41</v>
      </c>
      <c r="N664" s="6" t="s">
        <v>42</v>
      </c>
      <c r="O664" s="7">
        <v>3</v>
      </c>
    </row>
    <row r="665" spans="1:15">
      <c r="A665" s="22">
        <v>2563</v>
      </c>
      <c r="B665" s="23">
        <v>19581</v>
      </c>
      <c r="C665" s="13" t="s">
        <v>84</v>
      </c>
      <c r="D665" s="15"/>
      <c r="K665" s="5">
        <v>2587</v>
      </c>
      <c r="L665" s="5" t="s">
        <v>50</v>
      </c>
      <c r="M665" s="5" t="s">
        <v>51</v>
      </c>
      <c r="N665" s="6" t="s">
        <v>52</v>
      </c>
      <c r="O665" s="7">
        <v>4</v>
      </c>
    </row>
    <row r="666" spans="1:15">
      <c r="A666" s="22">
        <v>2564</v>
      </c>
      <c r="B666" s="23">
        <v>19610</v>
      </c>
      <c r="C666" s="13" t="s">
        <v>93</v>
      </c>
      <c r="D666" s="15"/>
      <c r="K666" s="5">
        <v>2588</v>
      </c>
      <c r="L666" s="5" t="s">
        <v>59</v>
      </c>
      <c r="M666" s="5" t="s">
        <v>60</v>
      </c>
      <c r="N666" s="6" t="s">
        <v>61</v>
      </c>
      <c r="O666" s="7">
        <v>5</v>
      </c>
    </row>
    <row r="667" spans="1:15">
      <c r="A667" s="22">
        <v>2565</v>
      </c>
      <c r="B667" s="23">
        <v>19640</v>
      </c>
      <c r="C667" s="13" t="s">
        <v>110</v>
      </c>
      <c r="D667" s="15"/>
      <c r="K667" s="5">
        <v>2589</v>
      </c>
      <c r="L667" s="5" t="s">
        <v>68</v>
      </c>
      <c r="M667" s="5" t="s">
        <v>69</v>
      </c>
      <c r="N667" s="6" t="s">
        <v>70</v>
      </c>
      <c r="O667" s="7">
        <v>6</v>
      </c>
    </row>
    <row r="668" spans="1:15">
      <c r="A668" s="22">
        <v>2566</v>
      </c>
      <c r="B668" s="23">
        <v>19670</v>
      </c>
      <c r="C668" s="13" t="s">
        <v>119</v>
      </c>
      <c r="D668" s="15"/>
      <c r="K668" s="5">
        <v>2590</v>
      </c>
      <c r="L668" s="5" t="s">
        <v>77</v>
      </c>
      <c r="M668" s="5" t="s">
        <v>78</v>
      </c>
      <c r="N668" s="6" t="s">
        <v>79</v>
      </c>
      <c r="O668" s="7">
        <v>7</v>
      </c>
    </row>
    <row r="669" spans="1:15">
      <c r="A669" s="22">
        <v>2567</v>
      </c>
      <c r="B669" s="23">
        <v>19699</v>
      </c>
      <c r="C669" s="13" t="s">
        <v>125</v>
      </c>
      <c r="D669" s="15"/>
      <c r="K669" s="5">
        <v>2591</v>
      </c>
      <c r="L669" s="5" t="s">
        <v>86</v>
      </c>
      <c r="M669" s="5" t="s">
        <v>87</v>
      </c>
      <c r="N669" s="6" t="s">
        <v>88</v>
      </c>
      <c r="O669" s="7">
        <v>8</v>
      </c>
    </row>
    <row r="670" spans="1:15">
      <c r="A670" s="22">
        <v>2568</v>
      </c>
      <c r="B670" s="23">
        <v>19729</v>
      </c>
      <c r="C670" s="13" t="s">
        <v>14</v>
      </c>
      <c r="D670" s="15"/>
      <c r="K670" s="5">
        <v>2592</v>
      </c>
      <c r="L670" s="5" t="s">
        <v>95</v>
      </c>
      <c r="M670" s="5" t="s">
        <v>96</v>
      </c>
      <c r="N670" s="6" t="s">
        <v>97</v>
      </c>
      <c r="O670" s="7">
        <v>9</v>
      </c>
    </row>
    <row r="671" spans="1:15">
      <c r="A671" s="22">
        <v>2569</v>
      </c>
      <c r="B671" s="23">
        <v>19758</v>
      </c>
      <c r="C671" s="13" t="s">
        <v>27</v>
      </c>
      <c r="D671" s="15"/>
      <c r="K671" s="5">
        <v>2593</v>
      </c>
      <c r="L671" s="5" t="s">
        <v>104</v>
      </c>
      <c r="M671" s="5" t="s">
        <v>105</v>
      </c>
      <c r="N671" s="6" t="s">
        <v>106</v>
      </c>
      <c r="O671" s="7">
        <v>10</v>
      </c>
    </row>
    <row r="672" spans="1:15">
      <c r="A672" s="22">
        <v>2570</v>
      </c>
      <c r="B672" s="23">
        <v>19788</v>
      </c>
      <c r="C672" s="95" t="s">
        <v>38</v>
      </c>
      <c r="D672" s="15"/>
      <c r="K672" s="5">
        <v>2594</v>
      </c>
      <c r="L672" s="5" t="s">
        <v>113</v>
      </c>
      <c r="M672" s="5" t="s">
        <v>114</v>
      </c>
      <c r="N672" s="6" t="s">
        <v>115</v>
      </c>
      <c r="O672" s="7">
        <v>11</v>
      </c>
    </row>
    <row r="673" spans="1:15">
      <c r="A673" s="22">
        <v>2571</v>
      </c>
      <c r="B673" s="23">
        <v>19817</v>
      </c>
      <c r="C673" s="13" t="s">
        <v>47</v>
      </c>
      <c r="D673" s="15"/>
      <c r="K673" s="5">
        <v>2595</v>
      </c>
      <c r="L673" s="5" t="s">
        <v>121</v>
      </c>
      <c r="M673" s="5" t="s">
        <v>122</v>
      </c>
      <c r="N673" s="6" t="s">
        <v>123</v>
      </c>
      <c r="O673" s="7">
        <v>12</v>
      </c>
    </row>
    <row r="674" spans="1:15">
      <c r="A674" s="22">
        <v>2572</v>
      </c>
      <c r="B674" s="23">
        <v>19847</v>
      </c>
      <c r="C674" s="13" t="s">
        <v>57</v>
      </c>
      <c r="D674" s="15"/>
      <c r="K674" s="5">
        <v>2596</v>
      </c>
      <c r="L674" s="5" t="s">
        <v>127</v>
      </c>
      <c r="M674" s="5" t="s">
        <v>128</v>
      </c>
      <c r="N674" s="6" t="s">
        <v>21</v>
      </c>
      <c r="O674" s="7">
        <v>13</v>
      </c>
    </row>
    <row r="675" spans="1:15">
      <c r="A675" s="22">
        <v>2573</v>
      </c>
      <c r="B675" s="23">
        <v>19876</v>
      </c>
      <c r="C675" s="13" t="s">
        <v>66</v>
      </c>
      <c r="D675" s="15"/>
      <c r="K675" s="5">
        <v>2597</v>
      </c>
      <c r="L675" s="5" t="s">
        <v>131</v>
      </c>
      <c r="M675" s="5" t="s">
        <v>132</v>
      </c>
      <c r="N675" s="6" t="s">
        <v>32</v>
      </c>
      <c r="O675" s="7">
        <v>14</v>
      </c>
    </row>
    <row r="676" spans="1:15">
      <c r="A676" s="22">
        <v>2574</v>
      </c>
      <c r="B676" s="23">
        <v>19905</v>
      </c>
      <c r="C676" s="13" t="s">
        <v>75</v>
      </c>
      <c r="D676" s="15"/>
      <c r="K676" s="5">
        <v>2598</v>
      </c>
      <c r="L676" s="5" t="s">
        <v>135</v>
      </c>
      <c r="M676" s="5" t="s">
        <v>136</v>
      </c>
      <c r="N676" s="6" t="s">
        <v>42</v>
      </c>
      <c r="O676" s="7">
        <v>15</v>
      </c>
    </row>
    <row r="677" spans="1:15">
      <c r="A677" s="22">
        <v>2575</v>
      </c>
      <c r="B677" s="23">
        <v>19935</v>
      </c>
      <c r="C677" s="13" t="s">
        <v>84</v>
      </c>
      <c r="D677" s="15"/>
      <c r="K677" s="5">
        <v>2599</v>
      </c>
      <c r="L677" s="5" t="s">
        <v>139</v>
      </c>
      <c r="M677" s="5" t="s">
        <v>140</v>
      </c>
      <c r="N677" s="6" t="s">
        <v>52</v>
      </c>
      <c r="O677" s="7">
        <v>16</v>
      </c>
    </row>
    <row r="678" spans="1:15">
      <c r="A678" s="22">
        <v>2576</v>
      </c>
      <c r="B678" s="23">
        <v>19964</v>
      </c>
      <c r="C678" s="13" t="s">
        <v>93</v>
      </c>
      <c r="D678" s="15"/>
      <c r="K678" s="5">
        <v>2600</v>
      </c>
      <c r="L678" s="5" t="s">
        <v>143</v>
      </c>
      <c r="M678" s="5" t="s">
        <v>144</v>
      </c>
      <c r="N678" s="6" t="s">
        <v>61</v>
      </c>
      <c r="O678" s="7">
        <v>17</v>
      </c>
    </row>
    <row r="679" spans="1:15">
      <c r="A679" s="22">
        <v>2577</v>
      </c>
      <c r="B679" s="23">
        <v>19994</v>
      </c>
      <c r="C679" s="13" t="s">
        <v>110</v>
      </c>
      <c r="D679" s="15"/>
      <c r="K679" s="5">
        <v>2601</v>
      </c>
      <c r="L679" s="5" t="s">
        <v>147</v>
      </c>
      <c r="M679" s="5" t="s">
        <v>148</v>
      </c>
      <c r="N679" s="6" t="s">
        <v>70</v>
      </c>
      <c r="O679" s="7">
        <v>18</v>
      </c>
    </row>
    <row r="680" spans="1:15">
      <c r="A680" s="22">
        <v>2578</v>
      </c>
      <c r="B680" s="23">
        <v>20024</v>
      </c>
      <c r="C680" s="13" t="s">
        <v>119</v>
      </c>
      <c r="D680" s="15"/>
      <c r="K680" s="5">
        <v>2602</v>
      </c>
      <c r="L680" s="5" t="s">
        <v>151</v>
      </c>
      <c r="M680" s="5" t="s">
        <v>152</v>
      </c>
      <c r="N680" s="6" t="s">
        <v>79</v>
      </c>
      <c r="O680" s="7">
        <v>19</v>
      </c>
    </row>
    <row r="681" spans="1:15">
      <c r="A681" s="22">
        <v>2579</v>
      </c>
      <c r="B681" s="23">
        <v>20053</v>
      </c>
      <c r="C681" s="13" t="s">
        <v>125</v>
      </c>
      <c r="D681" s="15"/>
      <c r="K681" s="5">
        <v>2603</v>
      </c>
      <c r="L681" s="5" t="s">
        <v>155</v>
      </c>
      <c r="M681" s="5" t="s">
        <v>156</v>
      </c>
      <c r="N681" s="6" t="s">
        <v>88</v>
      </c>
      <c r="O681" s="7">
        <v>20</v>
      </c>
    </row>
    <row r="682" spans="1:15">
      <c r="A682" s="22">
        <v>2580</v>
      </c>
      <c r="B682" s="23">
        <v>20083</v>
      </c>
      <c r="C682" s="13" t="s">
        <v>14</v>
      </c>
      <c r="D682" s="15"/>
      <c r="K682" s="5">
        <v>2604</v>
      </c>
      <c r="L682" s="5" t="s">
        <v>159</v>
      </c>
      <c r="M682" s="5" t="s">
        <v>160</v>
      </c>
      <c r="N682" s="6" t="s">
        <v>97</v>
      </c>
      <c r="O682" s="7">
        <v>21</v>
      </c>
    </row>
    <row r="683" spans="1:15">
      <c r="A683" s="22">
        <v>2581</v>
      </c>
      <c r="B683" s="23">
        <v>20113</v>
      </c>
      <c r="C683" s="13" t="s">
        <v>27</v>
      </c>
      <c r="D683" s="15"/>
      <c r="K683" s="5">
        <v>2605</v>
      </c>
      <c r="L683" s="5" t="s">
        <v>163</v>
      </c>
      <c r="M683" s="5" t="s">
        <v>164</v>
      </c>
      <c r="N683" s="6" t="s">
        <v>106</v>
      </c>
      <c r="O683" s="7">
        <v>22</v>
      </c>
    </row>
    <row r="684" spans="1:15">
      <c r="A684" s="22">
        <v>2582</v>
      </c>
      <c r="B684" s="23">
        <v>20142</v>
      </c>
      <c r="C684" s="13" t="s">
        <v>38</v>
      </c>
      <c r="D684" s="15"/>
      <c r="K684" s="5">
        <v>2606</v>
      </c>
      <c r="L684" s="5" t="s">
        <v>167</v>
      </c>
      <c r="M684" s="5" t="s">
        <v>168</v>
      </c>
      <c r="N684" s="6" t="s">
        <v>115</v>
      </c>
      <c r="O684" s="7">
        <v>23</v>
      </c>
    </row>
    <row r="685" spans="1:15">
      <c r="A685" s="22">
        <v>2583</v>
      </c>
      <c r="B685" s="23">
        <v>20172</v>
      </c>
      <c r="C685" s="13" t="s">
        <v>47</v>
      </c>
      <c r="D685" s="15"/>
      <c r="K685" s="5">
        <v>2607</v>
      </c>
      <c r="L685" s="5" t="s">
        <v>171</v>
      </c>
      <c r="M685" s="5" t="s">
        <v>172</v>
      </c>
      <c r="N685" s="6" t="s">
        <v>123</v>
      </c>
      <c r="O685" s="7">
        <v>24</v>
      </c>
    </row>
    <row r="686" spans="1:15">
      <c r="A686" s="22">
        <v>2584</v>
      </c>
      <c r="B686" s="23">
        <v>20201</v>
      </c>
      <c r="C686" s="13" t="s">
        <v>260</v>
      </c>
      <c r="D686" s="15"/>
      <c r="K686" s="5">
        <v>2608</v>
      </c>
      <c r="L686" s="5" t="s">
        <v>175</v>
      </c>
      <c r="M686" s="5" t="s">
        <v>176</v>
      </c>
      <c r="N686" s="6" t="s">
        <v>21</v>
      </c>
      <c r="O686" s="7">
        <v>25</v>
      </c>
    </row>
    <row r="687" spans="1:15">
      <c r="A687" s="22">
        <v>2585</v>
      </c>
      <c r="B687" s="23">
        <v>20231</v>
      </c>
      <c r="C687" s="13" t="s">
        <v>57</v>
      </c>
      <c r="D687" s="15"/>
      <c r="K687" s="5">
        <v>2609</v>
      </c>
      <c r="L687" s="5" t="s">
        <v>179</v>
      </c>
      <c r="M687" s="5" t="s">
        <v>180</v>
      </c>
      <c r="N687" s="6" t="s">
        <v>32</v>
      </c>
      <c r="O687" s="7">
        <v>26</v>
      </c>
    </row>
    <row r="688" spans="1:15">
      <c r="A688" s="22">
        <v>2586</v>
      </c>
      <c r="B688" s="23">
        <v>20260</v>
      </c>
      <c r="C688" s="13" t="s">
        <v>66</v>
      </c>
      <c r="D688" s="15"/>
      <c r="K688" s="5">
        <v>2610</v>
      </c>
      <c r="L688" s="5" t="s">
        <v>182</v>
      </c>
      <c r="M688" s="5" t="s">
        <v>183</v>
      </c>
      <c r="N688" s="6" t="s">
        <v>42</v>
      </c>
      <c r="O688" s="7">
        <v>27</v>
      </c>
    </row>
    <row r="689" spans="1:15">
      <c r="A689" s="22">
        <v>2587</v>
      </c>
      <c r="B689" s="23">
        <v>20289</v>
      </c>
      <c r="C689" s="13" t="s">
        <v>75</v>
      </c>
      <c r="D689" s="15"/>
      <c r="K689" s="5">
        <v>2611</v>
      </c>
      <c r="L689" s="5" t="s">
        <v>185</v>
      </c>
      <c r="M689" s="5" t="s">
        <v>186</v>
      </c>
      <c r="N689" s="6" t="s">
        <v>52</v>
      </c>
      <c r="O689" s="7">
        <v>28</v>
      </c>
    </row>
    <row r="690" spans="1:15">
      <c r="A690" s="22">
        <v>2588</v>
      </c>
      <c r="B690" s="23">
        <v>20319</v>
      </c>
      <c r="C690" s="13" t="s">
        <v>84</v>
      </c>
      <c r="D690" s="15"/>
      <c r="K690" s="5">
        <v>2612</v>
      </c>
      <c r="L690" s="5" t="s">
        <v>188</v>
      </c>
      <c r="M690" s="5" t="s">
        <v>189</v>
      </c>
      <c r="N690" s="6" t="s">
        <v>61</v>
      </c>
      <c r="O690" s="7">
        <v>29</v>
      </c>
    </row>
    <row r="691" spans="1:15">
      <c r="A691" s="22">
        <v>2589</v>
      </c>
      <c r="B691" s="23">
        <v>20348</v>
      </c>
      <c r="C691" s="13" t="s">
        <v>93</v>
      </c>
      <c r="D691" s="15"/>
      <c r="K691" s="5">
        <v>2613</v>
      </c>
      <c r="L691" s="5" t="s">
        <v>191</v>
      </c>
      <c r="M691" s="5" t="s">
        <v>192</v>
      </c>
      <c r="N691" s="6" t="s">
        <v>70</v>
      </c>
      <c r="O691" s="7">
        <v>30</v>
      </c>
    </row>
    <row r="692" spans="1:15">
      <c r="A692" s="22">
        <v>2590</v>
      </c>
      <c r="B692" s="23">
        <v>20378</v>
      </c>
      <c r="C692" s="13" t="s">
        <v>110</v>
      </c>
      <c r="D692" s="15"/>
      <c r="K692" s="5">
        <v>2614</v>
      </c>
      <c r="L692" s="5" t="s">
        <v>194</v>
      </c>
      <c r="M692" s="5" t="s">
        <v>195</v>
      </c>
      <c r="N692" s="6" t="s">
        <v>79</v>
      </c>
      <c r="O692" s="7">
        <v>31</v>
      </c>
    </row>
    <row r="693" spans="1:15">
      <c r="A693" s="22">
        <v>2591</v>
      </c>
      <c r="B693" s="23">
        <v>20407</v>
      </c>
      <c r="C693" s="13" t="s">
        <v>119</v>
      </c>
      <c r="D693" s="15"/>
      <c r="K693" s="5">
        <v>2615</v>
      </c>
      <c r="L693" s="5" t="s">
        <v>197</v>
      </c>
      <c r="M693" s="5" t="s">
        <v>198</v>
      </c>
      <c r="N693" s="6" t="s">
        <v>88</v>
      </c>
      <c r="O693" s="7">
        <v>32</v>
      </c>
    </row>
    <row r="694" spans="1:15">
      <c r="A694" s="22">
        <v>2592</v>
      </c>
      <c r="B694" s="23">
        <v>20437</v>
      </c>
      <c r="C694" s="13" t="s">
        <v>125</v>
      </c>
      <c r="D694" s="15"/>
      <c r="K694" s="5">
        <v>2616</v>
      </c>
      <c r="L694" s="5" t="s">
        <v>199</v>
      </c>
      <c r="M694" s="5" t="s">
        <v>200</v>
      </c>
      <c r="N694" s="6" t="s">
        <v>97</v>
      </c>
      <c r="O694" s="7">
        <v>33</v>
      </c>
    </row>
    <row r="695" spans="1:15">
      <c r="A695" s="22">
        <v>2593</v>
      </c>
      <c r="B695" s="23">
        <v>20467</v>
      </c>
      <c r="C695" s="13" t="s">
        <v>14</v>
      </c>
      <c r="D695" s="15"/>
      <c r="K695" s="5">
        <v>2617</v>
      </c>
      <c r="L695" s="5" t="s">
        <v>201</v>
      </c>
      <c r="M695" s="5" t="s">
        <v>202</v>
      </c>
      <c r="N695" s="6" t="s">
        <v>106</v>
      </c>
      <c r="O695" s="7">
        <v>34</v>
      </c>
    </row>
    <row r="696" spans="1:15">
      <c r="A696" s="22">
        <v>2594</v>
      </c>
      <c r="B696" s="23">
        <v>20497</v>
      </c>
      <c r="C696" s="13" t="s">
        <v>27</v>
      </c>
      <c r="D696" s="15"/>
      <c r="K696" s="5">
        <v>2618</v>
      </c>
      <c r="L696" s="5" t="s">
        <v>203</v>
      </c>
      <c r="M696" s="5" t="s">
        <v>204</v>
      </c>
      <c r="N696" s="6" t="s">
        <v>115</v>
      </c>
      <c r="O696" s="7">
        <v>35</v>
      </c>
    </row>
    <row r="697" spans="1:15">
      <c r="A697" s="22">
        <v>2595</v>
      </c>
      <c r="B697" s="23">
        <v>20526</v>
      </c>
      <c r="C697" s="13" t="s">
        <v>38</v>
      </c>
      <c r="D697" s="15"/>
      <c r="K697" s="5">
        <v>2619</v>
      </c>
      <c r="L697" s="5" t="s">
        <v>205</v>
      </c>
      <c r="M697" s="5" t="s">
        <v>206</v>
      </c>
      <c r="N697" s="6" t="s">
        <v>123</v>
      </c>
      <c r="O697" s="7">
        <v>36</v>
      </c>
    </row>
    <row r="698" spans="1:15">
      <c r="A698" s="22">
        <v>2596</v>
      </c>
      <c r="B698" s="23">
        <v>20556</v>
      </c>
      <c r="C698" s="13" t="s">
        <v>47</v>
      </c>
      <c r="D698" s="15"/>
      <c r="K698" s="5">
        <v>2620</v>
      </c>
      <c r="L698" s="5" t="s">
        <v>207</v>
      </c>
      <c r="M698" s="5" t="s">
        <v>208</v>
      </c>
      <c r="N698" s="6" t="s">
        <v>21</v>
      </c>
      <c r="O698" s="7">
        <v>37</v>
      </c>
    </row>
    <row r="699" spans="1:15">
      <c r="A699" s="22">
        <v>2597</v>
      </c>
      <c r="B699" s="23">
        <v>20585</v>
      </c>
      <c r="C699" s="13" t="s">
        <v>57</v>
      </c>
      <c r="D699" s="15"/>
      <c r="K699" s="5">
        <v>2621</v>
      </c>
      <c r="L699" s="5" t="s">
        <v>209</v>
      </c>
      <c r="M699" s="5" t="s">
        <v>210</v>
      </c>
      <c r="N699" s="6" t="s">
        <v>32</v>
      </c>
      <c r="O699" s="7">
        <v>38</v>
      </c>
    </row>
    <row r="700" spans="1:15">
      <c r="A700" s="22">
        <v>2598</v>
      </c>
      <c r="B700" s="23">
        <v>20615</v>
      </c>
      <c r="C700" s="13" t="s">
        <v>66</v>
      </c>
      <c r="D700" s="15"/>
      <c r="K700" s="5">
        <v>2622</v>
      </c>
      <c r="L700" s="5" t="s">
        <v>211</v>
      </c>
      <c r="M700" s="5" t="s">
        <v>212</v>
      </c>
      <c r="N700" s="6" t="s">
        <v>42</v>
      </c>
      <c r="O700" s="7">
        <v>39</v>
      </c>
    </row>
    <row r="701" spans="1:15">
      <c r="A701" s="22">
        <v>2599</v>
      </c>
      <c r="B701" s="23">
        <v>20644</v>
      </c>
      <c r="C701" s="13" t="s">
        <v>75</v>
      </c>
      <c r="D701" s="15"/>
      <c r="K701" s="5">
        <v>2623</v>
      </c>
      <c r="L701" s="5" t="s">
        <v>213</v>
      </c>
      <c r="M701" s="5" t="s">
        <v>214</v>
      </c>
      <c r="N701" s="6" t="s">
        <v>52</v>
      </c>
      <c r="O701" s="7">
        <v>40</v>
      </c>
    </row>
    <row r="702" spans="1:15">
      <c r="A702" s="22">
        <v>2600</v>
      </c>
      <c r="B702" s="23">
        <v>20673</v>
      </c>
      <c r="C702" s="13" t="s">
        <v>84</v>
      </c>
      <c r="D702" s="15"/>
      <c r="K702" s="5">
        <v>2624</v>
      </c>
      <c r="L702" s="5" t="s">
        <v>215</v>
      </c>
      <c r="M702" s="5" t="s">
        <v>216</v>
      </c>
      <c r="N702" s="6" t="s">
        <v>61</v>
      </c>
      <c r="O702" s="7">
        <v>41</v>
      </c>
    </row>
    <row r="703" spans="1:15">
      <c r="A703" s="22">
        <v>2601</v>
      </c>
      <c r="B703" s="23">
        <v>20703</v>
      </c>
      <c r="C703" s="13" t="s">
        <v>93</v>
      </c>
      <c r="D703" s="15"/>
      <c r="K703" s="5">
        <v>2625</v>
      </c>
      <c r="L703" s="5" t="s">
        <v>217</v>
      </c>
      <c r="M703" s="5" t="s">
        <v>218</v>
      </c>
      <c r="N703" s="6" t="s">
        <v>70</v>
      </c>
      <c r="O703" s="7">
        <v>42</v>
      </c>
    </row>
    <row r="704" spans="1:15">
      <c r="A704" s="22">
        <v>2602</v>
      </c>
      <c r="B704" s="23">
        <v>20732</v>
      </c>
      <c r="C704" s="13" t="s">
        <v>110</v>
      </c>
      <c r="D704" s="15"/>
      <c r="K704" s="5">
        <v>2626</v>
      </c>
      <c r="L704" s="5" t="s">
        <v>219</v>
      </c>
      <c r="M704" s="5" t="s">
        <v>220</v>
      </c>
      <c r="N704" s="6" t="s">
        <v>79</v>
      </c>
      <c r="O704" s="7">
        <v>43</v>
      </c>
    </row>
    <row r="705" spans="1:15">
      <c r="A705" s="22">
        <v>2603</v>
      </c>
      <c r="B705" s="23">
        <v>20762</v>
      </c>
      <c r="C705" s="13" t="s">
        <v>119</v>
      </c>
      <c r="D705" s="15"/>
      <c r="K705" s="5">
        <v>2627</v>
      </c>
      <c r="L705" s="5" t="s">
        <v>222</v>
      </c>
      <c r="M705" s="5" t="s">
        <v>223</v>
      </c>
      <c r="N705" s="6" t="s">
        <v>88</v>
      </c>
      <c r="O705" s="7">
        <v>44</v>
      </c>
    </row>
    <row r="706" spans="1:15">
      <c r="A706" s="22">
        <v>2604</v>
      </c>
      <c r="B706" s="23">
        <v>20791</v>
      </c>
      <c r="C706" s="13" t="s">
        <v>125</v>
      </c>
      <c r="D706" s="15"/>
      <c r="K706" s="5">
        <v>2628</v>
      </c>
      <c r="L706" s="5" t="s">
        <v>224</v>
      </c>
      <c r="M706" s="5" t="s">
        <v>225</v>
      </c>
      <c r="N706" s="6" t="s">
        <v>97</v>
      </c>
      <c r="O706" s="7">
        <v>45</v>
      </c>
    </row>
    <row r="707" spans="1:15">
      <c r="A707" s="22">
        <v>2605</v>
      </c>
      <c r="B707" s="23">
        <v>20821</v>
      </c>
      <c r="C707" s="13" t="s">
        <v>14</v>
      </c>
      <c r="D707" s="15"/>
      <c r="K707" s="5">
        <v>2629</v>
      </c>
      <c r="L707" s="5" t="s">
        <v>226</v>
      </c>
      <c r="M707" s="5" t="s">
        <v>227</v>
      </c>
      <c r="N707" s="6" t="s">
        <v>106</v>
      </c>
      <c r="O707" s="7">
        <v>46</v>
      </c>
    </row>
    <row r="708" spans="1:15">
      <c r="A708" s="22">
        <v>2606</v>
      </c>
      <c r="B708" s="23">
        <v>20851</v>
      </c>
      <c r="C708" s="13" t="s">
        <v>27</v>
      </c>
      <c r="D708" s="15"/>
      <c r="K708" s="5">
        <v>2630</v>
      </c>
      <c r="L708" s="5" t="s">
        <v>228</v>
      </c>
      <c r="M708" s="5" t="s">
        <v>229</v>
      </c>
      <c r="N708" s="6" t="s">
        <v>115</v>
      </c>
      <c r="O708" s="7">
        <v>47</v>
      </c>
    </row>
    <row r="709" spans="1:15">
      <c r="A709" s="22">
        <v>2607</v>
      </c>
      <c r="B709" s="23">
        <v>20881</v>
      </c>
      <c r="C709" s="13" t="s">
        <v>38</v>
      </c>
      <c r="D709" s="15"/>
      <c r="K709" s="5">
        <v>2631</v>
      </c>
      <c r="L709" s="5" t="s">
        <v>230</v>
      </c>
      <c r="M709" s="5" t="s">
        <v>231</v>
      </c>
      <c r="N709" s="6" t="s">
        <v>123</v>
      </c>
      <c r="O709" s="7">
        <v>48</v>
      </c>
    </row>
    <row r="710" spans="1:15">
      <c r="A710" s="22">
        <v>2608</v>
      </c>
      <c r="B710" s="23">
        <v>20910</v>
      </c>
      <c r="C710" s="13" t="s">
        <v>47</v>
      </c>
      <c r="D710" s="15"/>
      <c r="K710" s="5">
        <v>2632</v>
      </c>
      <c r="L710" s="5" t="s">
        <v>232</v>
      </c>
      <c r="M710" s="5" t="s">
        <v>233</v>
      </c>
      <c r="N710" s="6" t="s">
        <v>21</v>
      </c>
      <c r="O710" s="7">
        <v>49</v>
      </c>
    </row>
    <row r="711" spans="1:15">
      <c r="A711" s="22">
        <v>2609</v>
      </c>
      <c r="B711" s="23">
        <v>20940</v>
      </c>
      <c r="C711" s="13" t="s">
        <v>57</v>
      </c>
      <c r="D711" s="15"/>
      <c r="K711" s="5">
        <v>2633</v>
      </c>
      <c r="L711" s="5" t="s">
        <v>234</v>
      </c>
      <c r="M711" s="5" t="s">
        <v>235</v>
      </c>
      <c r="N711" s="6" t="s">
        <v>32</v>
      </c>
      <c r="O711" s="7">
        <v>50</v>
      </c>
    </row>
    <row r="712" spans="1:15">
      <c r="A712" s="22">
        <v>2610</v>
      </c>
      <c r="B712" s="23">
        <v>20969</v>
      </c>
      <c r="C712" s="13" t="s">
        <v>66</v>
      </c>
      <c r="D712" s="15"/>
      <c r="K712" s="5">
        <v>2634</v>
      </c>
      <c r="L712" s="5" t="s">
        <v>236</v>
      </c>
      <c r="M712" s="5" t="s">
        <v>237</v>
      </c>
      <c r="N712" s="6" t="s">
        <v>42</v>
      </c>
      <c r="O712" s="7">
        <v>51</v>
      </c>
    </row>
    <row r="713" spans="1:15">
      <c r="A713" s="22">
        <v>2611</v>
      </c>
      <c r="B713" s="23">
        <v>20999</v>
      </c>
      <c r="C713" s="13" t="s">
        <v>75</v>
      </c>
      <c r="D713" s="15"/>
      <c r="K713" s="5">
        <v>2635</v>
      </c>
      <c r="L713" s="5" t="s">
        <v>238</v>
      </c>
      <c r="M713" s="5" t="s">
        <v>239</v>
      </c>
      <c r="N713" s="6" t="s">
        <v>52</v>
      </c>
      <c r="O713" s="7">
        <v>52</v>
      </c>
    </row>
    <row r="714" spans="1:15">
      <c r="A714" s="22">
        <v>2612</v>
      </c>
      <c r="B714" s="23">
        <v>21028</v>
      </c>
      <c r="C714" s="13" t="s">
        <v>84</v>
      </c>
      <c r="D714" s="15"/>
      <c r="K714" s="5">
        <v>2636</v>
      </c>
      <c r="L714" s="5" t="s">
        <v>240</v>
      </c>
      <c r="M714" s="5" t="s">
        <v>241</v>
      </c>
      <c r="N714" s="6" t="s">
        <v>61</v>
      </c>
      <c r="O714" s="7">
        <v>53</v>
      </c>
    </row>
    <row r="715" spans="1:15">
      <c r="A715" s="22">
        <v>2613</v>
      </c>
      <c r="B715" s="23">
        <v>21057</v>
      </c>
      <c r="C715" s="13" t="s">
        <v>93</v>
      </c>
      <c r="D715" s="15"/>
      <c r="K715" s="5">
        <v>2637</v>
      </c>
      <c r="L715" s="5" t="s">
        <v>242</v>
      </c>
      <c r="M715" s="5" t="s">
        <v>243</v>
      </c>
      <c r="N715" s="6" t="s">
        <v>70</v>
      </c>
      <c r="O715" s="7">
        <v>54</v>
      </c>
    </row>
    <row r="716" spans="1:15">
      <c r="A716" s="22">
        <v>2614</v>
      </c>
      <c r="B716" s="23">
        <v>21087</v>
      </c>
      <c r="C716" s="13" t="s">
        <v>102</v>
      </c>
      <c r="D716" s="15"/>
      <c r="K716" s="5">
        <v>2638</v>
      </c>
      <c r="L716" s="5" t="s">
        <v>244</v>
      </c>
      <c r="M716" s="5" t="s">
        <v>245</v>
      </c>
      <c r="N716" s="6" t="s">
        <v>79</v>
      </c>
      <c r="O716" s="7">
        <v>55</v>
      </c>
    </row>
    <row r="717" spans="1:15">
      <c r="A717" s="22">
        <v>2615</v>
      </c>
      <c r="B717" s="23">
        <v>21116</v>
      </c>
      <c r="C717" s="13" t="s">
        <v>110</v>
      </c>
      <c r="D717" s="15"/>
      <c r="K717" s="5">
        <v>2639</v>
      </c>
      <c r="L717" s="5" t="s">
        <v>246</v>
      </c>
      <c r="M717" s="5" t="s">
        <v>247</v>
      </c>
      <c r="N717" s="6" t="s">
        <v>88</v>
      </c>
      <c r="O717" s="7">
        <v>56</v>
      </c>
    </row>
    <row r="718" spans="1:15">
      <c r="A718" s="22">
        <v>2616</v>
      </c>
      <c r="B718" s="23">
        <v>21146</v>
      </c>
      <c r="C718" s="13" t="s">
        <v>119</v>
      </c>
      <c r="D718" s="15"/>
      <c r="K718" s="5">
        <v>2640</v>
      </c>
      <c r="L718" s="5" t="s">
        <v>248</v>
      </c>
      <c r="M718" s="5" t="s">
        <v>249</v>
      </c>
      <c r="N718" s="6" t="s">
        <v>97</v>
      </c>
      <c r="O718" s="7">
        <v>57</v>
      </c>
    </row>
    <row r="719" spans="1:15">
      <c r="A719" s="22">
        <v>2617</v>
      </c>
      <c r="B719" s="23">
        <v>21175</v>
      </c>
      <c r="C719" s="13" t="s">
        <v>125</v>
      </c>
      <c r="D719" s="15"/>
      <c r="K719" s="5">
        <v>2641</v>
      </c>
      <c r="L719" s="5" t="s">
        <v>250</v>
      </c>
      <c r="M719" s="5" t="s">
        <v>251</v>
      </c>
      <c r="N719" s="6" t="s">
        <v>106</v>
      </c>
      <c r="O719" s="7">
        <v>58</v>
      </c>
    </row>
    <row r="720" spans="1:15">
      <c r="A720" s="22">
        <v>2618</v>
      </c>
      <c r="B720" s="23">
        <v>21205</v>
      </c>
      <c r="C720" s="13" t="s">
        <v>14</v>
      </c>
      <c r="D720" s="15"/>
      <c r="K720" s="5">
        <v>2642</v>
      </c>
      <c r="L720" s="5" t="s">
        <v>252</v>
      </c>
      <c r="M720" s="5" t="s">
        <v>253</v>
      </c>
      <c r="N720" s="6" t="s">
        <v>115</v>
      </c>
      <c r="O720" s="7">
        <v>59</v>
      </c>
    </row>
    <row r="721" spans="1:15">
      <c r="A721" s="22">
        <v>2619</v>
      </c>
      <c r="B721" s="23">
        <v>21234</v>
      </c>
      <c r="C721" s="13" t="s">
        <v>27</v>
      </c>
      <c r="D721" s="15"/>
      <c r="K721" s="5">
        <v>2643</v>
      </c>
      <c r="L721" s="5" t="s">
        <v>254</v>
      </c>
      <c r="M721" s="5" t="s">
        <v>255</v>
      </c>
      <c r="N721" s="6" t="s">
        <v>123</v>
      </c>
      <c r="O721" s="7">
        <v>60</v>
      </c>
    </row>
    <row r="722" spans="1:15">
      <c r="A722" s="22">
        <v>2620</v>
      </c>
      <c r="B722" s="23">
        <v>21264</v>
      </c>
      <c r="C722" s="13" t="s">
        <v>38</v>
      </c>
      <c r="D722" s="15"/>
      <c r="K722" s="5">
        <v>2644</v>
      </c>
      <c r="L722" s="5" t="s">
        <v>19</v>
      </c>
      <c r="M722" s="10" t="s">
        <v>20</v>
      </c>
      <c r="N722" s="6" t="s">
        <v>21</v>
      </c>
      <c r="O722" s="7">
        <v>1</v>
      </c>
    </row>
    <row r="723" spans="1:15">
      <c r="A723" s="22">
        <v>2621</v>
      </c>
      <c r="B723" s="23">
        <v>21294</v>
      </c>
      <c r="C723" s="13" t="s">
        <v>47</v>
      </c>
      <c r="D723" s="15"/>
      <c r="K723" s="5">
        <v>2645</v>
      </c>
      <c r="L723" s="5" t="s">
        <v>30</v>
      </c>
      <c r="M723" s="5" t="s">
        <v>31</v>
      </c>
      <c r="N723" s="6" t="s">
        <v>32</v>
      </c>
      <c r="O723" s="7">
        <v>2</v>
      </c>
    </row>
    <row r="724" spans="1:15">
      <c r="A724" s="22">
        <v>2622</v>
      </c>
      <c r="B724" s="23">
        <v>21324</v>
      </c>
      <c r="C724" s="13" t="s">
        <v>57</v>
      </c>
      <c r="D724" s="15"/>
      <c r="K724" s="5">
        <v>2646</v>
      </c>
      <c r="L724" s="5" t="s">
        <v>40</v>
      </c>
      <c r="M724" s="5" t="s">
        <v>41</v>
      </c>
      <c r="N724" s="6" t="s">
        <v>42</v>
      </c>
      <c r="O724" s="7">
        <v>3</v>
      </c>
    </row>
    <row r="725" spans="1:15">
      <c r="A725" s="22">
        <v>2623</v>
      </c>
      <c r="B725" s="23">
        <v>21353</v>
      </c>
      <c r="C725" s="13" t="s">
        <v>66</v>
      </c>
      <c r="D725" s="15"/>
      <c r="K725" s="5">
        <v>2647</v>
      </c>
      <c r="L725" s="5" t="s">
        <v>50</v>
      </c>
      <c r="M725" s="5" t="s">
        <v>51</v>
      </c>
      <c r="N725" s="6" t="s">
        <v>52</v>
      </c>
      <c r="O725" s="7">
        <v>4</v>
      </c>
    </row>
    <row r="726" spans="1:15">
      <c r="A726" s="22">
        <v>2624</v>
      </c>
      <c r="B726" s="23">
        <v>21383</v>
      </c>
      <c r="C726" s="13" t="s">
        <v>75</v>
      </c>
      <c r="D726" s="15"/>
      <c r="K726" s="5">
        <v>2648</v>
      </c>
      <c r="L726" s="5" t="s">
        <v>59</v>
      </c>
      <c r="M726" s="5" t="s">
        <v>60</v>
      </c>
      <c r="N726" s="6" t="s">
        <v>61</v>
      </c>
      <c r="O726" s="7">
        <v>5</v>
      </c>
    </row>
    <row r="727" spans="1:15">
      <c r="A727" s="22">
        <v>2625</v>
      </c>
      <c r="B727" s="23">
        <v>21412</v>
      </c>
      <c r="C727" s="13" t="s">
        <v>84</v>
      </c>
      <c r="D727" s="15"/>
      <c r="K727" s="5">
        <v>2649</v>
      </c>
      <c r="L727" s="5" t="s">
        <v>68</v>
      </c>
      <c r="M727" s="5" t="s">
        <v>69</v>
      </c>
      <c r="N727" s="6" t="s">
        <v>70</v>
      </c>
      <c r="O727" s="7">
        <v>6</v>
      </c>
    </row>
    <row r="728" spans="1:15">
      <c r="A728" s="22">
        <v>2626</v>
      </c>
      <c r="B728" s="23">
        <v>21441</v>
      </c>
      <c r="C728" s="13" t="s">
        <v>93</v>
      </c>
      <c r="D728" s="15"/>
      <c r="K728" s="5">
        <v>2650</v>
      </c>
      <c r="L728" s="5" t="s">
        <v>77</v>
      </c>
      <c r="M728" s="5" t="s">
        <v>78</v>
      </c>
      <c r="N728" s="6" t="s">
        <v>79</v>
      </c>
      <c r="O728" s="7">
        <v>7</v>
      </c>
    </row>
    <row r="729" spans="1:15">
      <c r="A729" s="22">
        <v>2627</v>
      </c>
      <c r="B729" s="23">
        <v>21471</v>
      </c>
      <c r="C729" s="13" t="s">
        <v>110</v>
      </c>
      <c r="D729" s="15"/>
      <c r="K729" s="5">
        <v>2651</v>
      </c>
      <c r="L729" s="5" t="s">
        <v>86</v>
      </c>
      <c r="M729" s="5" t="s">
        <v>87</v>
      </c>
      <c r="N729" s="6" t="s">
        <v>88</v>
      </c>
      <c r="O729" s="7">
        <v>8</v>
      </c>
    </row>
    <row r="730" spans="1:15">
      <c r="A730" s="22">
        <v>2628</v>
      </c>
      <c r="B730" s="23">
        <v>21500</v>
      </c>
      <c r="C730" s="13" t="s">
        <v>119</v>
      </c>
      <c r="D730" s="15"/>
      <c r="K730" s="5">
        <v>2652</v>
      </c>
      <c r="L730" s="5" t="s">
        <v>95</v>
      </c>
      <c r="M730" s="5" t="s">
        <v>96</v>
      </c>
      <c r="N730" s="6" t="s">
        <v>97</v>
      </c>
      <c r="O730" s="7">
        <v>9</v>
      </c>
    </row>
    <row r="731" spans="1:15">
      <c r="A731" s="22">
        <v>2629</v>
      </c>
      <c r="B731" s="23">
        <v>21530</v>
      </c>
      <c r="C731" s="13" t="s">
        <v>125</v>
      </c>
      <c r="D731" s="15"/>
      <c r="K731" s="5">
        <v>2653</v>
      </c>
      <c r="L731" s="5" t="s">
        <v>104</v>
      </c>
      <c r="M731" s="5" t="s">
        <v>105</v>
      </c>
      <c r="N731" s="6" t="s">
        <v>106</v>
      </c>
      <c r="O731" s="7">
        <v>10</v>
      </c>
    </row>
    <row r="732" spans="1:15">
      <c r="A732" s="22">
        <v>2630</v>
      </c>
      <c r="B732" s="23">
        <v>21559</v>
      </c>
      <c r="C732" s="13" t="s">
        <v>14</v>
      </c>
      <c r="D732" s="15"/>
      <c r="K732" s="5">
        <v>2654</v>
      </c>
      <c r="L732" s="5" t="s">
        <v>113</v>
      </c>
      <c r="M732" s="5" t="s">
        <v>114</v>
      </c>
      <c r="N732" s="6" t="s">
        <v>115</v>
      </c>
      <c r="O732" s="7">
        <v>11</v>
      </c>
    </row>
    <row r="733" spans="1:15">
      <c r="A733" s="22">
        <v>2631</v>
      </c>
      <c r="B733" s="23">
        <v>21589</v>
      </c>
      <c r="C733" s="13" t="s">
        <v>27</v>
      </c>
      <c r="D733" s="15"/>
      <c r="K733" s="5">
        <v>2655</v>
      </c>
      <c r="L733" s="5" t="s">
        <v>121</v>
      </c>
      <c r="M733" s="5" t="s">
        <v>122</v>
      </c>
      <c r="N733" s="6" t="s">
        <v>123</v>
      </c>
      <c r="O733" s="7">
        <v>12</v>
      </c>
    </row>
    <row r="734" spans="1:15">
      <c r="A734" s="22">
        <v>2632</v>
      </c>
      <c r="B734" s="23">
        <v>21618</v>
      </c>
      <c r="C734" s="13" t="s">
        <v>38</v>
      </c>
      <c r="D734" s="15"/>
      <c r="K734" s="5">
        <v>2656</v>
      </c>
      <c r="L734" s="5" t="s">
        <v>127</v>
      </c>
      <c r="M734" s="5" t="s">
        <v>128</v>
      </c>
      <c r="N734" s="6" t="s">
        <v>21</v>
      </c>
      <c r="O734" s="7">
        <v>13</v>
      </c>
    </row>
    <row r="735" spans="1:15">
      <c r="A735" s="22">
        <v>2633</v>
      </c>
      <c r="B735" s="23">
        <v>21648</v>
      </c>
      <c r="C735" s="13" t="s">
        <v>47</v>
      </c>
      <c r="D735" s="15"/>
      <c r="K735" s="5">
        <v>2657</v>
      </c>
      <c r="L735" s="5" t="s">
        <v>131</v>
      </c>
      <c r="M735" s="5" t="s">
        <v>132</v>
      </c>
      <c r="N735" s="6" t="s">
        <v>32</v>
      </c>
      <c r="O735" s="7">
        <v>14</v>
      </c>
    </row>
    <row r="736" spans="1:15">
      <c r="A736" s="22">
        <v>2634</v>
      </c>
      <c r="B736" s="23">
        <v>21678</v>
      </c>
      <c r="C736" s="13" t="s">
        <v>57</v>
      </c>
      <c r="D736" s="15"/>
      <c r="K736" s="5">
        <v>2658</v>
      </c>
      <c r="L736" s="5" t="s">
        <v>135</v>
      </c>
      <c r="M736" s="5" t="s">
        <v>136</v>
      </c>
      <c r="N736" s="6" t="s">
        <v>42</v>
      </c>
      <c r="O736" s="7">
        <v>15</v>
      </c>
    </row>
    <row r="737" spans="1:15">
      <c r="A737" s="22">
        <v>2635</v>
      </c>
      <c r="B737" s="23">
        <v>21707</v>
      </c>
      <c r="C737" s="13" t="s">
        <v>66</v>
      </c>
      <c r="D737" s="15"/>
      <c r="K737" s="5">
        <v>2659</v>
      </c>
      <c r="L737" s="5" t="s">
        <v>139</v>
      </c>
      <c r="M737" s="5" t="s">
        <v>140</v>
      </c>
      <c r="N737" s="6" t="s">
        <v>52</v>
      </c>
      <c r="O737" s="7">
        <v>16</v>
      </c>
    </row>
    <row r="738" spans="1:15">
      <c r="A738" s="22">
        <v>2636</v>
      </c>
      <c r="B738" s="23">
        <v>21737</v>
      </c>
      <c r="C738" s="13" t="s">
        <v>75</v>
      </c>
      <c r="D738" s="15"/>
      <c r="K738" s="5">
        <v>2660</v>
      </c>
      <c r="L738" s="5" t="s">
        <v>143</v>
      </c>
      <c r="M738" s="5" t="s">
        <v>144</v>
      </c>
      <c r="N738" s="6" t="s">
        <v>61</v>
      </c>
      <c r="O738" s="7">
        <v>17</v>
      </c>
    </row>
    <row r="739" spans="1:15">
      <c r="A739" s="22">
        <v>2637</v>
      </c>
      <c r="B739" s="23">
        <v>21766</v>
      </c>
      <c r="C739" s="13" t="s">
        <v>84</v>
      </c>
      <c r="D739" s="15"/>
      <c r="K739" s="5">
        <v>2661</v>
      </c>
      <c r="L739" s="5" t="s">
        <v>147</v>
      </c>
      <c r="M739" s="5" t="s">
        <v>148</v>
      </c>
      <c r="N739" s="6" t="s">
        <v>70</v>
      </c>
      <c r="O739" s="7">
        <v>18</v>
      </c>
    </row>
    <row r="740" spans="1:15">
      <c r="A740" s="22">
        <v>2638</v>
      </c>
      <c r="B740" s="23">
        <v>21796</v>
      </c>
      <c r="C740" s="13" t="s">
        <v>93</v>
      </c>
      <c r="D740" s="15"/>
      <c r="K740" s="5">
        <v>2662</v>
      </c>
      <c r="L740" s="5" t="s">
        <v>151</v>
      </c>
      <c r="M740" s="5" t="s">
        <v>152</v>
      </c>
      <c r="N740" s="6" t="s">
        <v>79</v>
      </c>
      <c r="O740" s="7">
        <v>19</v>
      </c>
    </row>
    <row r="741" spans="1:15">
      <c r="A741" s="22">
        <v>2639</v>
      </c>
      <c r="B741" s="23">
        <v>21825</v>
      </c>
      <c r="C741" s="13" t="s">
        <v>110</v>
      </c>
      <c r="D741" s="15"/>
      <c r="K741" s="5">
        <v>2663</v>
      </c>
      <c r="L741" s="5" t="s">
        <v>155</v>
      </c>
      <c r="M741" s="5" t="s">
        <v>156</v>
      </c>
      <c r="N741" s="6" t="s">
        <v>88</v>
      </c>
      <c r="O741" s="7">
        <v>20</v>
      </c>
    </row>
    <row r="742" spans="1:15">
      <c r="A742" s="22">
        <v>2640</v>
      </c>
      <c r="B742" s="23">
        <v>21855</v>
      </c>
      <c r="C742" s="13" t="s">
        <v>119</v>
      </c>
      <c r="D742" s="15"/>
      <c r="K742" s="5">
        <v>2664</v>
      </c>
      <c r="L742" s="5" t="s">
        <v>159</v>
      </c>
      <c r="M742" s="5" t="s">
        <v>160</v>
      </c>
      <c r="N742" s="6" t="s">
        <v>97</v>
      </c>
      <c r="O742" s="7">
        <v>21</v>
      </c>
    </row>
    <row r="743" spans="1:15">
      <c r="A743" s="22">
        <v>2641</v>
      </c>
      <c r="B743" s="23">
        <v>21884</v>
      </c>
      <c r="C743" s="13" t="s">
        <v>125</v>
      </c>
      <c r="D743" s="15"/>
      <c r="K743" s="5">
        <v>2665</v>
      </c>
      <c r="L743" s="5" t="s">
        <v>163</v>
      </c>
      <c r="M743" s="5" t="s">
        <v>164</v>
      </c>
      <c r="N743" s="6" t="s">
        <v>106</v>
      </c>
      <c r="O743" s="7">
        <v>22</v>
      </c>
    </row>
    <row r="744" spans="1:15">
      <c r="A744" s="22">
        <v>2642</v>
      </c>
      <c r="B744" s="23">
        <v>21914</v>
      </c>
      <c r="C744" s="13" t="s">
        <v>14</v>
      </c>
      <c r="D744" s="15"/>
      <c r="K744" s="5">
        <v>2666</v>
      </c>
      <c r="L744" s="5" t="s">
        <v>167</v>
      </c>
      <c r="M744" s="5" t="s">
        <v>168</v>
      </c>
      <c r="N744" s="6" t="s">
        <v>115</v>
      </c>
      <c r="O744" s="7">
        <v>23</v>
      </c>
    </row>
    <row r="745" spans="1:15">
      <c r="A745" s="22">
        <v>2643</v>
      </c>
      <c r="B745" s="23">
        <v>21943</v>
      </c>
      <c r="C745" s="13" t="s">
        <v>27</v>
      </c>
      <c r="D745" s="15"/>
      <c r="K745" s="5">
        <v>2667</v>
      </c>
      <c r="L745" s="5" t="s">
        <v>171</v>
      </c>
      <c r="M745" s="5" t="s">
        <v>172</v>
      </c>
      <c r="N745" s="6" t="s">
        <v>123</v>
      </c>
      <c r="O745" s="7">
        <v>24</v>
      </c>
    </row>
    <row r="746" spans="1:15">
      <c r="A746" s="22">
        <v>2644</v>
      </c>
      <c r="B746" s="23">
        <v>21973</v>
      </c>
      <c r="C746" s="13" t="s">
        <v>38</v>
      </c>
      <c r="D746" s="15"/>
      <c r="K746" s="5">
        <v>2668</v>
      </c>
      <c r="L746" s="5" t="s">
        <v>175</v>
      </c>
      <c r="M746" s="5" t="s">
        <v>176</v>
      </c>
      <c r="N746" s="6" t="s">
        <v>21</v>
      </c>
      <c r="O746" s="7">
        <v>25</v>
      </c>
    </row>
    <row r="747" spans="1:15">
      <c r="A747" s="22">
        <v>2645</v>
      </c>
      <c r="B747" s="23">
        <v>22002</v>
      </c>
      <c r="C747" s="13" t="s">
        <v>47</v>
      </c>
      <c r="D747" s="15"/>
      <c r="K747" s="5">
        <v>2669</v>
      </c>
      <c r="L747" s="5" t="s">
        <v>179</v>
      </c>
      <c r="M747" s="5" t="s">
        <v>180</v>
      </c>
      <c r="N747" s="6" t="s">
        <v>32</v>
      </c>
      <c r="O747" s="7">
        <v>26</v>
      </c>
    </row>
    <row r="748" spans="1:15">
      <c r="A748" s="22">
        <v>2646</v>
      </c>
      <c r="B748" s="23">
        <v>22032</v>
      </c>
      <c r="C748" s="13" t="s">
        <v>57</v>
      </c>
      <c r="D748" s="15"/>
      <c r="K748" s="5">
        <v>2670</v>
      </c>
      <c r="L748" s="5" t="s">
        <v>182</v>
      </c>
      <c r="M748" s="5" t="s">
        <v>183</v>
      </c>
      <c r="N748" s="6" t="s">
        <v>42</v>
      </c>
      <c r="O748" s="7">
        <v>27</v>
      </c>
    </row>
    <row r="749" spans="1:15">
      <c r="A749" s="22">
        <v>2647</v>
      </c>
      <c r="B749" s="23">
        <v>22061</v>
      </c>
      <c r="C749" s="13" t="s">
        <v>66</v>
      </c>
      <c r="D749" s="15"/>
      <c r="K749" s="5">
        <v>2671</v>
      </c>
      <c r="L749" s="5" t="s">
        <v>185</v>
      </c>
      <c r="M749" s="5" t="s">
        <v>186</v>
      </c>
      <c r="N749" s="6" t="s">
        <v>52</v>
      </c>
      <c r="O749" s="7">
        <v>28</v>
      </c>
    </row>
    <row r="750" spans="1:15">
      <c r="A750" s="22">
        <v>2648</v>
      </c>
      <c r="B750" s="23">
        <v>22091</v>
      </c>
      <c r="C750" s="13" t="s">
        <v>75</v>
      </c>
      <c r="D750" s="15"/>
      <c r="K750" s="5">
        <v>2672</v>
      </c>
      <c r="L750" s="5" t="s">
        <v>188</v>
      </c>
      <c r="M750" s="5" t="s">
        <v>189</v>
      </c>
      <c r="N750" s="6" t="s">
        <v>61</v>
      </c>
      <c r="O750" s="7">
        <v>29</v>
      </c>
    </row>
    <row r="751" spans="1:15">
      <c r="A751" s="22">
        <v>2649</v>
      </c>
      <c r="B751" s="23">
        <v>22121</v>
      </c>
      <c r="C751" s="13" t="s">
        <v>258</v>
      </c>
      <c r="D751" s="15"/>
      <c r="K751" s="5">
        <v>2673</v>
      </c>
      <c r="L751" s="5" t="s">
        <v>191</v>
      </c>
      <c r="M751" s="5" t="s">
        <v>192</v>
      </c>
      <c r="N751" s="6" t="s">
        <v>70</v>
      </c>
      <c r="O751" s="7">
        <v>30</v>
      </c>
    </row>
    <row r="752" spans="1:15">
      <c r="A752" s="22">
        <v>2650</v>
      </c>
      <c r="B752" s="23">
        <v>22150</v>
      </c>
      <c r="C752" s="13" t="s">
        <v>84</v>
      </c>
      <c r="D752" s="15"/>
      <c r="K752" s="5">
        <v>2674</v>
      </c>
      <c r="L752" s="5" t="s">
        <v>194</v>
      </c>
      <c r="M752" s="5" t="s">
        <v>195</v>
      </c>
      <c r="N752" s="6" t="s">
        <v>79</v>
      </c>
      <c r="O752" s="7">
        <v>31</v>
      </c>
    </row>
    <row r="753" spans="1:15">
      <c r="A753" s="22">
        <v>2651</v>
      </c>
      <c r="B753" s="23">
        <v>22180</v>
      </c>
      <c r="C753" s="13" t="s">
        <v>93</v>
      </c>
      <c r="D753" s="15"/>
      <c r="K753" s="5">
        <v>2675</v>
      </c>
      <c r="L753" s="5" t="s">
        <v>197</v>
      </c>
      <c r="M753" s="5" t="s">
        <v>198</v>
      </c>
      <c r="N753" s="6" t="s">
        <v>88</v>
      </c>
      <c r="O753" s="7">
        <v>32</v>
      </c>
    </row>
    <row r="754" spans="1:15">
      <c r="A754" s="22">
        <v>2652</v>
      </c>
      <c r="B754" s="23">
        <v>22209</v>
      </c>
      <c r="C754" s="13" t="s">
        <v>110</v>
      </c>
      <c r="D754" s="15"/>
      <c r="K754" s="5">
        <v>2676</v>
      </c>
      <c r="L754" s="5" t="s">
        <v>199</v>
      </c>
      <c r="M754" s="5" t="s">
        <v>200</v>
      </c>
      <c r="N754" s="6" t="s">
        <v>97</v>
      </c>
      <c r="O754" s="7">
        <v>33</v>
      </c>
    </row>
    <row r="755" spans="1:15">
      <c r="A755" s="22">
        <v>2653</v>
      </c>
      <c r="B755" s="23">
        <v>22239</v>
      </c>
      <c r="C755" s="13" t="s">
        <v>119</v>
      </c>
      <c r="D755" s="15"/>
      <c r="K755" s="5">
        <v>2677</v>
      </c>
      <c r="L755" s="5" t="s">
        <v>201</v>
      </c>
      <c r="M755" s="5" t="s">
        <v>202</v>
      </c>
      <c r="N755" s="6" t="s">
        <v>106</v>
      </c>
      <c r="O755" s="7">
        <v>34</v>
      </c>
    </row>
    <row r="756" spans="1:15">
      <c r="A756" s="22">
        <v>2654</v>
      </c>
      <c r="B756" s="23">
        <v>22268</v>
      </c>
      <c r="C756" s="13" t="s">
        <v>125</v>
      </c>
      <c r="D756" s="15"/>
      <c r="K756" s="5">
        <v>2678</v>
      </c>
      <c r="L756" s="5" t="s">
        <v>203</v>
      </c>
      <c r="M756" s="5" t="s">
        <v>204</v>
      </c>
      <c r="N756" s="6" t="s">
        <v>115</v>
      </c>
      <c r="O756" s="7">
        <v>35</v>
      </c>
    </row>
    <row r="757" spans="1:15">
      <c r="A757" s="22">
        <v>2655</v>
      </c>
      <c r="B757" s="23">
        <v>22298</v>
      </c>
      <c r="C757" s="13" t="s">
        <v>14</v>
      </c>
      <c r="D757" s="15"/>
      <c r="K757" s="5">
        <v>2679</v>
      </c>
      <c r="L757" s="5" t="s">
        <v>205</v>
      </c>
      <c r="M757" s="5" t="s">
        <v>206</v>
      </c>
      <c r="N757" s="6" t="s">
        <v>123</v>
      </c>
      <c r="O757" s="7">
        <v>36</v>
      </c>
    </row>
    <row r="758" spans="1:15">
      <c r="A758" s="22">
        <v>2656</v>
      </c>
      <c r="B758" s="23">
        <v>22327</v>
      </c>
      <c r="C758" s="13" t="s">
        <v>27</v>
      </c>
      <c r="D758" s="15"/>
      <c r="K758" s="5">
        <v>2680</v>
      </c>
      <c r="L758" s="5" t="s">
        <v>207</v>
      </c>
      <c r="M758" s="5" t="s">
        <v>208</v>
      </c>
      <c r="N758" s="6" t="s">
        <v>21</v>
      </c>
      <c r="O758" s="7">
        <v>37</v>
      </c>
    </row>
    <row r="759" spans="1:15">
      <c r="A759" s="22">
        <v>2657</v>
      </c>
      <c r="B759" s="23">
        <v>22357</v>
      </c>
      <c r="C759" s="13" t="s">
        <v>38</v>
      </c>
      <c r="D759" s="15"/>
      <c r="K759" s="5">
        <v>2681</v>
      </c>
      <c r="L759" s="5" t="s">
        <v>209</v>
      </c>
      <c r="M759" s="5" t="s">
        <v>210</v>
      </c>
      <c r="N759" s="6" t="s">
        <v>32</v>
      </c>
      <c r="O759" s="7">
        <v>38</v>
      </c>
    </row>
    <row r="760" spans="1:15">
      <c r="A760" s="22">
        <v>2658</v>
      </c>
      <c r="B760" s="23">
        <v>22386</v>
      </c>
      <c r="C760" s="13" t="s">
        <v>47</v>
      </c>
      <c r="D760" s="15"/>
      <c r="K760" s="5">
        <v>2682</v>
      </c>
      <c r="L760" s="5" t="s">
        <v>211</v>
      </c>
      <c r="M760" s="5" t="s">
        <v>212</v>
      </c>
      <c r="N760" s="6" t="s">
        <v>42</v>
      </c>
      <c r="O760" s="7">
        <v>39</v>
      </c>
    </row>
    <row r="761" spans="1:15">
      <c r="A761" s="22">
        <v>2659</v>
      </c>
      <c r="B761" s="23">
        <v>22416</v>
      </c>
      <c r="C761" s="13" t="s">
        <v>57</v>
      </c>
      <c r="D761" s="15"/>
      <c r="K761" s="5">
        <v>2683</v>
      </c>
      <c r="L761" s="5" t="s">
        <v>213</v>
      </c>
      <c r="M761" s="5" t="s">
        <v>214</v>
      </c>
      <c r="N761" s="6" t="s">
        <v>52</v>
      </c>
      <c r="O761" s="7">
        <v>40</v>
      </c>
    </row>
    <row r="762" spans="1:15">
      <c r="A762" s="22">
        <v>2660</v>
      </c>
      <c r="B762" s="23">
        <v>22445</v>
      </c>
      <c r="C762" s="13" t="s">
        <v>66</v>
      </c>
      <c r="D762" s="15"/>
      <c r="K762" s="5">
        <v>2684</v>
      </c>
      <c r="L762" s="5" t="s">
        <v>215</v>
      </c>
      <c r="M762" s="5" t="s">
        <v>216</v>
      </c>
      <c r="N762" s="6" t="s">
        <v>61</v>
      </c>
      <c r="O762" s="7">
        <v>41</v>
      </c>
    </row>
    <row r="763" spans="1:15">
      <c r="A763" s="22">
        <v>2661</v>
      </c>
      <c r="B763" s="23">
        <v>22475</v>
      </c>
      <c r="C763" s="13" t="s">
        <v>75</v>
      </c>
      <c r="D763" s="15"/>
      <c r="K763" s="5">
        <v>2685</v>
      </c>
      <c r="L763" s="5" t="s">
        <v>217</v>
      </c>
      <c r="M763" s="5" t="s">
        <v>218</v>
      </c>
      <c r="N763" s="6" t="s">
        <v>70</v>
      </c>
      <c r="O763" s="7">
        <v>42</v>
      </c>
    </row>
    <row r="764" spans="1:15">
      <c r="A764" s="22">
        <v>2662</v>
      </c>
      <c r="B764" s="23">
        <v>22504</v>
      </c>
      <c r="C764" s="13" t="s">
        <v>84</v>
      </c>
      <c r="D764" s="15"/>
      <c r="K764" s="5">
        <v>2686</v>
      </c>
      <c r="L764" s="5" t="s">
        <v>219</v>
      </c>
      <c r="M764" s="5" t="s">
        <v>220</v>
      </c>
      <c r="N764" s="6" t="s">
        <v>79</v>
      </c>
      <c r="O764" s="7">
        <v>43</v>
      </c>
    </row>
    <row r="765" spans="1:15">
      <c r="A765" s="22">
        <v>2663</v>
      </c>
      <c r="B765" s="23">
        <v>22534</v>
      </c>
      <c r="C765" s="13" t="s">
        <v>93</v>
      </c>
      <c r="D765" s="15"/>
      <c r="K765" s="5">
        <v>2687</v>
      </c>
      <c r="L765" s="5" t="s">
        <v>222</v>
      </c>
      <c r="M765" s="5" t="s">
        <v>223</v>
      </c>
      <c r="N765" s="6" t="s">
        <v>88</v>
      </c>
      <c r="O765" s="7">
        <v>44</v>
      </c>
    </row>
    <row r="766" spans="1:15">
      <c r="A766" s="22">
        <v>2664</v>
      </c>
      <c r="B766" s="23">
        <v>22564</v>
      </c>
      <c r="C766" s="13" t="s">
        <v>110</v>
      </c>
      <c r="D766" s="15"/>
      <c r="K766" s="5">
        <v>2688</v>
      </c>
      <c r="L766" s="5" t="s">
        <v>224</v>
      </c>
      <c r="M766" s="5" t="s">
        <v>225</v>
      </c>
      <c r="N766" s="6" t="s">
        <v>97</v>
      </c>
      <c r="O766" s="7">
        <v>45</v>
      </c>
    </row>
    <row r="767" spans="1:15">
      <c r="A767" s="22">
        <v>2665</v>
      </c>
      <c r="B767" s="23">
        <v>22593</v>
      </c>
      <c r="C767" s="13" t="s">
        <v>119</v>
      </c>
      <c r="D767" s="15"/>
      <c r="K767" s="5">
        <v>2689</v>
      </c>
      <c r="L767" s="5" t="s">
        <v>226</v>
      </c>
      <c r="M767" s="5" t="s">
        <v>227</v>
      </c>
      <c r="N767" s="6" t="s">
        <v>106</v>
      </c>
      <c r="O767" s="7">
        <v>46</v>
      </c>
    </row>
    <row r="768" spans="1:15">
      <c r="A768" s="22">
        <v>2666</v>
      </c>
      <c r="B768" s="23">
        <v>22623</v>
      </c>
      <c r="C768" s="13" t="s">
        <v>125</v>
      </c>
      <c r="D768" s="15"/>
      <c r="K768" s="5">
        <v>2690</v>
      </c>
      <c r="L768" s="5" t="s">
        <v>228</v>
      </c>
      <c r="M768" s="5" t="s">
        <v>229</v>
      </c>
      <c r="N768" s="6" t="s">
        <v>115</v>
      </c>
      <c r="O768" s="7">
        <v>47</v>
      </c>
    </row>
    <row r="769" spans="1:15">
      <c r="A769" s="22">
        <v>2667</v>
      </c>
      <c r="B769" s="23">
        <v>22652</v>
      </c>
      <c r="C769" s="13" t="s">
        <v>14</v>
      </c>
      <c r="D769" s="15"/>
      <c r="K769" s="5">
        <v>2691</v>
      </c>
      <c r="L769" s="5" t="s">
        <v>230</v>
      </c>
      <c r="M769" s="5" t="s">
        <v>231</v>
      </c>
      <c r="N769" s="6" t="s">
        <v>123</v>
      </c>
      <c r="O769" s="7">
        <v>48</v>
      </c>
    </row>
    <row r="770" spans="1:15">
      <c r="A770" s="22">
        <v>2668</v>
      </c>
      <c r="B770" s="23">
        <v>22682</v>
      </c>
      <c r="C770" s="13" t="s">
        <v>27</v>
      </c>
      <c r="D770" s="15"/>
      <c r="K770" s="5">
        <v>2692</v>
      </c>
      <c r="L770" s="5" t="s">
        <v>232</v>
      </c>
      <c r="M770" s="5" t="s">
        <v>233</v>
      </c>
      <c r="N770" s="6" t="s">
        <v>21</v>
      </c>
      <c r="O770" s="7">
        <v>49</v>
      </c>
    </row>
    <row r="771" spans="1:15">
      <c r="A771" s="22">
        <v>2669</v>
      </c>
      <c r="B771" s="23">
        <v>22711</v>
      </c>
      <c r="C771" s="13" t="s">
        <v>38</v>
      </c>
      <c r="D771" s="15"/>
      <c r="K771" s="5">
        <v>2693</v>
      </c>
      <c r="L771" s="5" t="s">
        <v>234</v>
      </c>
      <c r="M771" s="5" t="s">
        <v>235</v>
      </c>
      <c r="N771" s="6" t="s">
        <v>32</v>
      </c>
      <c r="O771" s="7">
        <v>50</v>
      </c>
    </row>
    <row r="772" spans="1:15">
      <c r="A772" s="22">
        <v>2670</v>
      </c>
      <c r="B772" s="23">
        <v>22741</v>
      </c>
      <c r="C772" s="13" t="s">
        <v>47</v>
      </c>
      <c r="D772" s="15"/>
      <c r="K772" s="5">
        <v>2694</v>
      </c>
      <c r="L772" s="5" t="s">
        <v>236</v>
      </c>
      <c r="M772" s="5" t="s">
        <v>237</v>
      </c>
      <c r="N772" s="6" t="s">
        <v>42</v>
      </c>
      <c r="O772" s="7">
        <v>51</v>
      </c>
    </row>
    <row r="773" spans="1:15">
      <c r="A773" s="22">
        <v>2671</v>
      </c>
      <c r="B773" s="23">
        <v>22770</v>
      </c>
      <c r="C773" s="13" t="s">
        <v>57</v>
      </c>
      <c r="D773" s="15"/>
      <c r="K773" s="5">
        <v>2695</v>
      </c>
      <c r="L773" s="5" t="s">
        <v>238</v>
      </c>
      <c r="M773" s="5" t="s">
        <v>239</v>
      </c>
      <c r="N773" s="6" t="s">
        <v>52</v>
      </c>
      <c r="O773" s="7">
        <v>52</v>
      </c>
    </row>
    <row r="774" spans="1:15">
      <c r="A774" s="22">
        <v>2672</v>
      </c>
      <c r="B774" s="23">
        <v>22799</v>
      </c>
      <c r="C774" s="13" t="s">
        <v>66</v>
      </c>
      <c r="D774" s="15"/>
      <c r="K774" s="5">
        <v>2696</v>
      </c>
      <c r="L774" s="5" t="s">
        <v>240</v>
      </c>
      <c r="M774" s="5" t="s">
        <v>241</v>
      </c>
      <c r="N774" s="6" t="s">
        <v>61</v>
      </c>
      <c r="O774" s="7">
        <v>53</v>
      </c>
    </row>
    <row r="775" spans="1:15">
      <c r="A775" s="22">
        <v>2673</v>
      </c>
      <c r="B775" s="23">
        <v>22829</v>
      </c>
      <c r="C775" s="13" t="s">
        <v>75</v>
      </c>
      <c r="D775" s="15"/>
      <c r="K775" s="5">
        <v>2697</v>
      </c>
      <c r="L775" s="5" t="s">
        <v>242</v>
      </c>
      <c r="M775" s="5" t="s">
        <v>243</v>
      </c>
      <c r="N775" s="6" t="s">
        <v>70</v>
      </c>
      <c r="O775" s="7">
        <v>54</v>
      </c>
    </row>
    <row r="776" spans="1:15">
      <c r="A776" s="22">
        <v>2674</v>
      </c>
      <c r="B776" s="23">
        <v>22858</v>
      </c>
      <c r="C776" s="13" t="s">
        <v>84</v>
      </c>
      <c r="D776" s="15"/>
      <c r="K776" s="5">
        <v>2698</v>
      </c>
      <c r="L776" s="5" t="s">
        <v>244</v>
      </c>
      <c r="M776" s="5" t="s">
        <v>245</v>
      </c>
      <c r="N776" s="6" t="s">
        <v>79</v>
      </c>
      <c r="O776" s="7">
        <v>55</v>
      </c>
    </row>
    <row r="777" spans="1:15">
      <c r="A777" s="22">
        <v>2675</v>
      </c>
      <c r="B777" s="23">
        <v>22888</v>
      </c>
      <c r="C777" s="13" t="s">
        <v>93</v>
      </c>
      <c r="D777" s="15"/>
      <c r="K777" s="5">
        <v>2699</v>
      </c>
      <c r="L777" s="5" t="s">
        <v>246</v>
      </c>
      <c r="M777" s="5" t="s">
        <v>247</v>
      </c>
      <c r="N777" s="6" t="s">
        <v>88</v>
      </c>
      <c r="O777" s="7">
        <v>56</v>
      </c>
    </row>
    <row r="778" spans="1:15">
      <c r="A778" s="22">
        <v>2676</v>
      </c>
      <c r="B778" s="23">
        <v>22918</v>
      </c>
      <c r="C778" s="13" t="s">
        <v>110</v>
      </c>
      <c r="D778" s="15"/>
      <c r="K778" s="5">
        <v>2700</v>
      </c>
      <c r="L778" s="5" t="s">
        <v>248</v>
      </c>
      <c r="M778" s="5" t="s">
        <v>249</v>
      </c>
      <c r="N778" s="6" t="s">
        <v>97</v>
      </c>
      <c r="O778" s="7">
        <v>57</v>
      </c>
    </row>
    <row r="779" spans="1:15">
      <c r="A779" s="22">
        <v>2677</v>
      </c>
      <c r="B779" s="23">
        <v>22947</v>
      </c>
      <c r="C779" s="13" t="s">
        <v>119</v>
      </c>
      <c r="D779" s="15"/>
      <c r="K779" s="5">
        <v>2701</v>
      </c>
      <c r="L779" s="5" t="s">
        <v>250</v>
      </c>
      <c r="M779" s="5" t="s">
        <v>251</v>
      </c>
      <c r="N779" s="6" t="s">
        <v>106</v>
      </c>
      <c r="O779" s="7">
        <v>58</v>
      </c>
    </row>
    <row r="780" spans="1:15">
      <c r="A780" s="22">
        <v>2678</v>
      </c>
      <c r="B780" s="23">
        <v>22977</v>
      </c>
      <c r="C780" s="13" t="s">
        <v>125</v>
      </c>
      <c r="D780" s="15"/>
      <c r="K780" s="5">
        <v>2702</v>
      </c>
      <c r="L780" s="5" t="s">
        <v>252</v>
      </c>
      <c r="M780" s="5" t="s">
        <v>253</v>
      </c>
      <c r="N780" s="6" t="s">
        <v>115</v>
      </c>
      <c r="O780" s="7">
        <v>59</v>
      </c>
    </row>
    <row r="781" spans="1:15">
      <c r="A781" s="22">
        <v>2679</v>
      </c>
      <c r="B781" s="23">
        <v>23007</v>
      </c>
      <c r="C781" s="13" t="s">
        <v>14</v>
      </c>
      <c r="D781" s="15"/>
      <c r="K781" s="5">
        <v>2703</v>
      </c>
      <c r="L781" s="5" t="s">
        <v>254</v>
      </c>
      <c r="M781" s="5" t="s">
        <v>255</v>
      </c>
      <c r="N781" s="6" t="s">
        <v>123</v>
      </c>
      <c r="O781" s="7">
        <v>60</v>
      </c>
    </row>
    <row r="782" spans="1:15">
      <c r="A782" s="22">
        <v>2680</v>
      </c>
      <c r="B782" s="23">
        <v>23036</v>
      </c>
      <c r="C782" s="13" t="s">
        <v>27</v>
      </c>
      <c r="D782" s="15"/>
      <c r="K782" s="5">
        <v>2704</v>
      </c>
      <c r="L782" s="5" t="s">
        <v>19</v>
      </c>
      <c r="M782" s="10" t="s">
        <v>20</v>
      </c>
      <c r="N782" s="6" t="s">
        <v>21</v>
      </c>
      <c r="O782" s="7">
        <v>1</v>
      </c>
    </row>
    <row r="783" spans="1:15">
      <c r="A783" s="22">
        <v>2681</v>
      </c>
      <c r="B783" s="23">
        <v>23066</v>
      </c>
      <c r="C783" s="13" t="s">
        <v>38</v>
      </c>
      <c r="D783" s="15"/>
      <c r="K783" s="5">
        <v>2705</v>
      </c>
      <c r="L783" s="5" t="s">
        <v>30</v>
      </c>
      <c r="M783" s="5" t="s">
        <v>31</v>
      </c>
      <c r="N783" s="6" t="s">
        <v>32</v>
      </c>
      <c r="O783" s="7">
        <v>2</v>
      </c>
    </row>
    <row r="784" spans="1:15">
      <c r="A784" s="22">
        <v>2682</v>
      </c>
      <c r="B784" s="23">
        <v>23095</v>
      </c>
      <c r="C784" s="13" t="s">
        <v>47</v>
      </c>
      <c r="D784" s="15"/>
      <c r="K784" s="5">
        <v>2706</v>
      </c>
      <c r="L784" s="5" t="s">
        <v>40</v>
      </c>
      <c r="M784" s="5" t="s">
        <v>41</v>
      </c>
      <c r="N784" s="6" t="s">
        <v>42</v>
      </c>
      <c r="O784" s="7">
        <v>3</v>
      </c>
    </row>
    <row r="785" spans="1:15">
      <c r="A785" s="22">
        <v>2683</v>
      </c>
      <c r="B785" s="23">
        <v>23125</v>
      </c>
      <c r="C785" s="13" t="s">
        <v>57</v>
      </c>
      <c r="D785" s="15"/>
      <c r="K785" s="5">
        <v>2707</v>
      </c>
      <c r="L785" s="5" t="s">
        <v>50</v>
      </c>
      <c r="M785" s="5" t="s">
        <v>51</v>
      </c>
      <c r="N785" s="6" t="s">
        <v>52</v>
      </c>
      <c r="O785" s="7">
        <v>4</v>
      </c>
    </row>
    <row r="786" spans="1:15">
      <c r="A786" s="22">
        <v>2684</v>
      </c>
      <c r="B786" s="23">
        <v>23154</v>
      </c>
      <c r="C786" s="13" t="s">
        <v>256</v>
      </c>
      <c r="D786" s="15"/>
      <c r="K786" s="5">
        <v>2708</v>
      </c>
      <c r="L786" s="5" t="s">
        <v>59</v>
      </c>
      <c r="M786" s="5" t="s">
        <v>60</v>
      </c>
      <c r="N786" s="6" t="s">
        <v>61</v>
      </c>
      <c r="O786" s="7">
        <v>5</v>
      </c>
    </row>
    <row r="787" spans="1:15">
      <c r="A787" s="22">
        <v>2685</v>
      </c>
      <c r="B787" s="23">
        <v>23183</v>
      </c>
      <c r="C787" s="13" t="s">
        <v>66</v>
      </c>
      <c r="D787" s="15"/>
      <c r="K787" s="5">
        <v>2709</v>
      </c>
      <c r="L787" s="5" t="s">
        <v>68</v>
      </c>
      <c r="M787" s="5" t="s">
        <v>69</v>
      </c>
      <c r="N787" s="6" t="s">
        <v>70</v>
      </c>
      <c r="O787" s="7">
        <v>6</v>
      </c>
    </row>
    <row r="788" spans="1:15">
      <c r="A788" s="22">
        <v>2686</v>
      </c>
      <c r="B788" s="23">
        <v>23213</v>
      </c>
      <c r="C788" s="13" t="s">
        <v>75</v>
      </c>
      <c r="D788" s="15"/>
      <c r="K788" s="5">
        <v>2710</v>
      </c>
      <c r="L788" s="5" t="s">
        <v>77</v>
      </c>
      <c r="M788" s="5" t="s">
        <v>78</v>
      </c>
      <c r="N788" s="6" t="s">
        <v>79</v>
      </c>
      <c r="O788" s="7">
        <v>7</v>
      </c>
    </row>
    <row r="789" spans="1:15">
      <c r="A789" s="22">
        <v>2687</v>
      </c>
      <c r="B789" s="23">
        <v>23242</v>
      </c>
      <c r="C789" s="13" t="s">
        <v>84</v>
      </c>
      <c r="D789" s="15"/>
      <c r="K789" s="5">
        <v>2711</v>
      </c>
      <c r="L789" s="5" t="s">
        <v>86</v>
      </c>
      <c r="M789" s="5" t="s">
        <v>87</v>
      </c>
      <c r="N789" s="6" t="s">
        <v>88</v>
      </c>
      <c r="O789" s="7">
        <v>8</v>
      </c>
    </row>
    <row r="790" spans="1:15">
      <c r="A790" s="22">
        <v>2688</v>
      </c>
      <c r="B790" s="23">
        <v>23272</v>
      </c>
      <c r="C790" s="13" t="s">
        <v>93</v>
      </c>
      <c r="D790" s="15"/>
      <c r="K790" s="5">
        <v>2712</v>
      </c>
      <c r="L790" s="5" t="s">
        <v>95</v>
      </c>
      <c r="M790" s="5" t="s">
        <v>96</v>
      </c>
      <c r="N790" s="6" t="s">
        <v>97</v>
      </c>
      <c r="O790" s="7">
        <v>9</v>
      </c>
    </row>
    <row r="791" spans="1:15">
      <c r="A791" s="22">
        <v>2689</v>
      </c>
      <c r="B791" s="23">
        <v>23301</v>
      </c>
      <c r="C791" s="13" t="s">
        <v>110</v>
      </c>
      <c r="D791" s="15"/>
      <c r="K791" s="5">
        <v>2713</v>
      </c>
      <c r="L791" s="5" t="s">
        <v>104</v>
      </c>
      <c r="M791" s="5" t="s">
        <v>105</v>
      </c>
      <c r="N791" s="6" t="s">
        <v>106</v>
      </c>
      <c r="O791" s="7">
        <v>10</v>
      </c>
    </row>
    <row r="792" spans="1:15">
      <c r="A792" s="22">
        <v>2690</v>
      </c>
      <c r="B792" s="23">
        <v>23331</v>
      </c>
      <c r="C792" s="13" t="s">
        <v>119</v>
      </c>
      <c r="D792" s="15"/>
      <c r="K792" s="5">
        <v>2714</v>
      </c>
      <c r="L792" s="5" t="s">
        <v>113</v>
      </c>
      <c r="M792" s="5" t="s">
        <v>114</v>
      </c>
      <c r="N792" s="6" t="s">
        <v>115</v>
      </c>
      <c r="O792" s="7">
        <v>11</v>
      </c>
    </row>
    <row r="793" spans="1:15">
      <c r="A793" s="22">
        <v>2691</v>
      </c>
      <c r="B793" s="23">
        <v>23361</v>
      </c>
      <c r="C793" s="13" t="s">
        <v>125</v>
      </c>
      <c r="D793" s="15"/>
      <c r="K793" s="5">
        <v>2715</v>
      </c>
      <c r="L793" s="5" t="s">
        <v>121</v>
      </c>
      <c r="M793" s="5" t="s">
        <v>122</v>
      </c>
      <c r="N793" s="6" t="s">
        <v>123</v>
      </c>
      <c r="O793" s="7">
        <v>12</v>
      </c>
    </row>
    <row r="794" spans="1:15">
      <c r="A794" s="22">
        <v>2692</v>
      </c>
      <c r="B794" s="23">
        <v>23391</v>
      </c>
      <c r="C794" s="13" t="s">
        <v>14</v>
      </c>
      <c r="D794" s="15"/>
      <c r="K794" s="5">
        <v>2716</v>
      </c>
      <c r="L794" s="5" t="s">
        <v>127</v>
      </c>
      <c r="M794" s="5" t="s">
        <v>128</v>
      </c>
      <c r="N794" s="6" t="s">
        <v>21</v>
      </c>
      <c r="O794" s="7">
        <v>13</v>
      </c>
    </row>
    <row r="795" spans="1:15">
      <c r="A795" s="22">
        <v>2693</v>
      </c>
      <c r="B795" s="23">
        <v>23420</v>
      </c>
      <c r="C795" s="13" t="s">
        <v>27</v>
      </c>
      <c r="D795" s="15"/>
      <c r="K795" s="5">
        <v>2717</v>
      </c>
      <c r="L795" s="5" t="s">
        <v>131</v>
      </c>
      <c r="M795" s="5" t="s">
        <v>132</v>
      </c>
      <c r="N795" s="6" t="s">
        <v>32</v>
      </c>
      <c r="O795" s="7">
        <v>14</v>
      </c>
    </row>
    <row r="796" spans="1:15">
      <c r="A796" s="22">
        <v>2694</v>
      </c>
      <c r="B796" s="23">
        <v>23450</v>
      </c>
      <c r="C796" s="13" t="s">
        <v>38</v>
      </c>
      <c r="D796" s="15"/>
      <c r="K796" s="5">
        <v>2718</v>
      </c>
      <c r="L796" s="5" t="s">
        <v>135</v>
      </c>
      <c r="M796" s="5" t="s">
        <v>136</v>
      </c>
      <c r="N796" s="6" t="s">
        <v>42</v>
      </c>
      <c r="O796" s="7">
        <v>15</v>
      </c>
    </row>
    <row r="797" spans="1:15">
      <c r="A797" s="22">
        <v>2695</v>
      </c>
      <c r="B797" s="23">
        <v>23479</v>
      </c>
      <c r="C797" s="13" t="s">
        <v>47</v>
      </c>
      <c r="D797" s="15"/>
      <c r="K797" s="5">
        <v>2719</v>
      </c>
      <c r="L797" s="5" t="s">
        <v>139</v>
      </c>
      <c r="M797" s="5" t="s">
        <v>140</v>
      </c>
      <c r="N797" s="6" t="s">
        <v>52</v>
      </c>
      <c r="O797" s="7">
        <v>16</v>
      </c>
    </row>
    <row r="798" spans="1:15">
      <c r="A798" s="22">
        <v>2696</v>
      </c>
      <c r="B798" s="23">
        <v>23509</v>
      </c>
      <c r="C798" s="13" t="s">
        <v>57</v>
      </c>
      <c r="D798" s="15"/>
      <c r="K798" s="5">
        <v>2720</v>
      </c>
      <c r="L798" s="5" t="s">
        <v>143</v>
      </c>
      <c r="M798" s="5" t="s">
        <v>144</v>
      </c>
      <c r="N798" s="6" t="s">
        <v>61</v>
      </c>
      <c r="O798" s="7">
        <v>17</v>
      </c>
    </row>
    <row r="799" spans="1:15">
      <c r="A799" s="22">
        <v>2697</v>
      </c>
      <c r="B799" s="23">
        <v>23538</v>
      </c>
      <c r="C799" s="13" t="s">
        <v>66</v>
      </c>
      <c r="D799" s="15"/>
      <c r="K799" s="5">
        <v>2721</v>
      </c>
      <c r="L799" s="5" t="s">
        <v>147</v>
      </c>
      <c r="M799" s="5" t="s">
        <v>148</v>
      </c>
      <c r="N799" s="6" t="s">
        <v>70</v>
      </c>
      <c r="O799" s="7">
        <v>18</v>
      </c>
    </row>
    <row r="800" spans="1:15">
      <c r="A800" s="22">
        <v>2698</v>
      </c>
      <c r="B800" s="23">
        <v>23567</v>
      </c>
      <c r="C800" s="13" t="s">
        <v>75</v>
      </c>
      <c r="D800" s="15"/>
      <c r="K800" s="5">
        <v>2722</v>
      </c>
      <c r="L800" s="5" t="s">
        <v>151</v>
      </c>
      <c r="M800" s="5" t="s">
        <v>152</v>
      </c>
      <c r="N800" s="6" t="s">
        <v>79</v>
      </c>
      <c r="O800" s="7">
        <v>19</v>
      </c>
    </row>
    <row r="801" spans="1:15">
      <c r="A801" s="22">
        <v>2699</v>
      </c>
      <c r="B801" s="23">
        <v>23597</v>
      </c>
      <c r="C801" s="13" t="s">
        <v>84</v>
      </c>
      <c r="D801" s="15"/>
      <c r="K801" s="5">
        <v>2723</v>
      </c>
      <c r="L801" s="5" t="s">
        <v>155</v>
      </c>
      <c r="M801" s="5" t="s">
        <v>156</v>
      </c>
      <c r="N801" s="6" t="s">
        <v>88</v>
      </c>
      <c r="O801" s="7">
        <v>20</v>
      </c>
    </row>
    <row r="802" spans="1:15">
      <c r="A802" s="22">
        <v>2700</v>
      </c>
      <c r="B802" s="23">
        <v>23626</v>
      </c>
      <c r="C802" s="13" t="s">
        <v>93</v>
      </c>
      <c r="D802" s="15"/>
      <c r="K802" s="5">
        <v>2724</v>
      </c>
      <c r="L802" s="5" t="s">
        <v>159</v>
      </c>
      <c r="M802" s="5" t="s">
        <v>160</v>
      </c>
      <c r="N802" s="6" t="s">
        <v>97</v>
      </c>
      <c r="O802" s="7">
        <v>21</v>
      </c>
    </row>
    <row r="803" spans="1:15">
      <c r="A803" s="22">
        <v>2701</v>
      </c>
      <c r="B803" s="23">
        <v>23656</v>
      </c>
      <c r="C803" s="13" t="s">
        <v>110</v>
      </c>
      <c r="D803" s="15"/>
      <c r="K803" s="5">
        <v>2725</v>
      </c>
      <c r="L803" s="5" t="s">
        <v>163</v>
      </c>
      <c r="M803" s="5" t="s">
        <v>164</v>
      </c>
      <c r="N803" s="6" t="s">
        <v>106</v>
      </c>
      <c r="O803" s="7">
        <v>22</v>
      </c>
    </row>
    <row r="804" spans="1:15">
      <c r="A804" s="22">
        <v>2702</v>
      </c>
      <c r="B804" s="23">
        <v>23685</v>
      </c>
      <c r="C804" s="13" t="s">
        <v>119</v>
      </c>
      <c r="D804" s="15"/>
      <c r="K804" s="5">
        <v>2726</v>
      </c>
      <c r="L804" s="5" t="s">
        <v>167</v>
      </c>
      <c r="M804" s="5" t="s">
        <v>168</v>
      </c>
      <c r="N804" s="6" t="s">
        <v>115</v>
      </c>
      <c r="O804" s="7">
        <v>23</v>
      </c>
    </row>
    <row r="805" spans="1:15">
      <c r="A805" s="22">
        <v>2703</v>
      </c>
      <c r="B805" s="23">
        <v>23715</v>
      </c>
      <c r="C805" s="13" t="s">
        <v>125</v>
      </c>
      <c r="D805" s="15"/>
      <c r="K805" s="5">
        <v>2727</v>
      </c>
      <c r="L805" s="5" t="s">
        <v>171</v>
      </c>
      <c r="M805" s="5" t="s">
        <v>172</v>
      </c>
      <c r="N805" s="6" t="s">
        <v>123</v>
      </c>
      <c r="O805" s="7">
        <v>24</v>
      </c>
    </row>
    <row r="806" spans="1:15">
      <c r="A806" s="22">
        <v>2704</v>
      </c>
      <c r="B806" s="23">
        <v>23745</v>
      </c>
      <c r="C806" s="13" t="s">
        <v>14</v>
      </c>
      <c r="D806" s="15"/>
      <c r="K806" s="5">
        <v>2728</v>
      </c>
      <c r="L806" s="5" t="s">
        <v>175</v>
      </c>
      <c r="M806" s="5" t="s">
        <v>176</v>
      </c>
      <c r="N806" s="6" t="s">
        <v>21</v>
      </c>
      <c r="O806" s="7">
        <v>25</v>
      </c>
    </row>
    <row r="807" spans="1:15">
      <c r="A807" s="22">
        <v>2705</v>
      </c>
      <c r="B807" s="23">
        <v>23775</v>
      </c>
      <c r="C807" s="13" t="s">
        <v>27</v>
      </c>
      <c r="D807" s="15"/>
      <c r="K807" s="5">
        <v>2729</v>
      </c>
      <c r="L807" s="5" t="s">
        <v>179</v>
      </c>
      <c r="M807" s="5" t="s">
        <v>180</v>
      </c>
      <c r="N807" s="6" t="s">
        <v>32</v>
      </c>
      <c r="O807" s="7">
        <v>26</v>
      </c>
    </row>
    <row r="808" spans="1:15">
      <c r="A808" s="22">
        <v>2706</v>
      </c>
      <c r="B808" s="23">
        <v>23804</v>
      </c>
      <c r="C808" s="13" t="s">
        <v>38</v>
      </c>
      <c r="D808" s="15"/>
      <c r="K808" s="5">
        <v>2730</v>
      </c>
      <c r="L808" s="5" t="s">
        <v>182</v>
      </c>
      <c r="M808" s="5" t="s">
        <v>183</v>
      </c>
      <c r="N808" s="6" t="s">
        <v>42</v>
      </c>
      <c r="O808" s="7">
        <v>27</v>
      </c>
    </row>
    <row r="809" spans="1:15">
      <c r="A809" s="22">
        <v>2707</v>
      </c>
      <c r="B809" s="23">
        <v>23834</v>
      </c>
      <c r="C809" s="13" t="s">
        <v>47</v>
      </c>
      <c r="D809" s="15"/>
      <c r="K809" s="5">
        <v>2731</v>
      </c>
      <c r="L809" s="5" t="s">
        <v>185</v>
      </c>
      <c r="M809" s="5" t="s">
        <v>186</v>
      </c>
      <c r="N809" s="6" t="s">
        <v>52</v>
      </c>
      <c r="O809" s="7">
        <v>28</v>
      </c>
    </row>
    <row r="810" spans="1:15">
      <c r="A810" s="22">
        <v>2708</v>
      </c>
      <c r="B810" s="23">
        <v>23863</v>
      </c>
      <c r="C810" s="13" t="s">
        <v>57</v>
      </c>
      <c r="D810" s="15"/>
      <c r="K810" s="5">
        <v>2732</v>
      </c>
      <c r="L810" s="5" t="s">
        <v>188</v>
      </c>
      <c r="M810" s="5" t="s">
        <v>189</v>
      </c>
      <c r="N810" s="6" t="s">
        <v>61</v>
      </c>
      <c r="O810" s="7">
        <v>29</v>
      </c>
    </row>
    <row r="811" spans="1:15">
      <c r="A811" s="22">
        <v>2709</v>
      </c>
      <c r="B811" s="23">
        <v>23893</v>
      </c>
      <c r="C811" s="13" t="s">
        <v>66</v>
      </c>
      <c r="D811" s="15"/>
      <c r="K811" s="5">
        <v>2733</v>
      </c>
      <c r="L811" s="5" t="s">
        <v>191</v>
      </c>
      <c r="M811" s="5" t="s">
        <v>192</v>
      </c>
      <c r="N811" s="6" t="s">
        <v>70</v>
      </c>
      <c r="O811" s="7">
        <v>30</v>
      </c>
    </row>
    <row r="812" spans="1:15">
      <c r="A812" s="22">
        <v>2710</v>
      </c>
      <c r="B812" s="23">
        <v>23922</v>
      </c>
      <c r="C812" s="13" t="s">
        <v>75</v>
      </c>
      <c r="D812" s="15"/>
      <c r="K812" s="5">
        <v>2734</v>
      </c>
      <c r="L812" s="5" t="s">
        <v>194</v>
      </c>
      <c r="M812" s="5" t="s">
        <v>195</v>
      </c>
      <c r="N812" s="6" t="s">
        <v>79</v>
      </c>
      <c r="O812" s="7">
        <v>31</v>
      </c>
    </row>
    <row r="813" spans="1:15">
      <c r="A813" s="22">
        <v>2711</v>
      </c>
      <c r="B813" s="23">
        <v>23951</v>
      </c>
      <c r="C813" s="13" t="s">
        <v>84</v>
      </c>
      <c r="D813" s="15"/>
      <c r="K813" s="5">
        <v>2735</v>
      </c>
      <c r="L813" s="5" t="s">
        <v>197</v>
      </c>
      <c r="M813" s="5" t="s">
        <v>198</v>
      </c>
      <c r="N813" s="6" t="s">
        <v>88</v>
      </c>
      <c r="O813" s="7">
        <v>32</v>
      </c>
    </row>
    <row r="814" spans="1:15">
      <c r="A814" s="22">
        <v>2712</v>
      </c>
      <c r="B814" s="23">
        <v>23981</v>
      </c>
      <c r="C814" s="13" t="s">
        <v>93</v>
      </c>
      <c r="D814" s="15"/>
      <c r="K814" s="5">
        <v>2736</v>
      </c>
      <c r="L814" s="5" t="s">
        <v>199</v>
      </c>
      <c r="M814" s="5" t="s">
        <v>200</v>
      </c>
      <c r="N814" s="6" t="s">
        <v>97</v>
      </c>
      <c r="O814" s="7">
        <v>33</v>
      </c>
    </row>
    <row r="815" spans="1:15">
      <c r="A815" s="22">
        <v>2713</v>
      </c>
      <c r="B815" s="23">
        <v>24010</v>
      </c>
      <c r="C815" s="13" t="s">
        <v>110</v>
      </c>
      <c r="D815" s="15"/>
      <c r="K815" s="5">
        <v>2737</v>
      </c>
      <c r="L815" s="5" t="s">
        <v>201</v>
      </c>
      <c r="M815" s="5" t="s">
        <v>202</v>
      </c>
      <c r="N815" s="6" t="s">
        <v>106</v>
      </c>
      <c r="O815" s="7">
        <v>34</v>
      </c>
    </row>
    <row r="816" spans="1:15">
      <c r="A816" s="22">
        <v>2714</v>
      </c>
      <c r="B816" s="23">
        <v>24039</v>
      </c>
      <c r="C816" s="13" t="s">
        <v>119</v>
      </c>
      <c r="D816" s="15"/>
      <c r="K816" s="5">
        <v>2738</v>
      </c>
      <c r="L816" s="5" t="s">
        <v>203</v>
      </c>
      <c r="M816" s="5" t="s">
        <v>204</v>
      </c>
      <c r="N816" s="6" t="s">
        <v>115</v>
      </c>
      <c r="O816" s="7">
        <v>35</v>
      </c>
    </row>
    <row r="817" spans="1:15">
      <c r="A817" s="22">
        <v>2715</v>
      </c>
      <c r="B817" s="23">
        <v>24069</v>
      </c>
      <c r="C817" s="13" t="s">
        <v>125</v>
      </c>
      <c r="D817" s="15"/>
      <c r="K817" s="5">
        <v>2739</v>
      </c>
      <c r="L817" s="5" t="s">
        <v>205</v>
      </c>
      <c r="M817" s="5" t="s">
        <v>206</v>
      </c>
      <c r="N817" s="6" t="s">
        <v>123</v>
      </c>
      <c r="O817" s="7">
        <v>36</v>
      </c>
    </row>
    <row r="818" spans="1:15">
      <c r="A818" s="22">
        <v>2716</v>
      </c>
      <c r="B818" s="23">
        <v>24099</v>
      </c>
      <c r="C818" s="13" t="s">
        <v>14</v>
      </c>
      <c r="D818" s="15"/>
      <c r="K818" s="5">
        <v>2740</v>
      </c>
      <c r="L818" s="5" t="s">
        <v>207</v>
      </c>
      <c r="M818" s="5" t="s">
        <v>208</v>
      </c>
      <c r="N818" s="6" t="s">
        <v>21</v>
      </c>
      <c r="O818" s="7">
        <v>37</v>
      </c>
    </row>
    <row r="819" spans="1:15">
      <c r="A819" s="22">
        <v>2717</v>
      </c>
      <c r="B819" s="23">
        <v>24128</v>
      </c>
      <c r="C819" s="13" t="s">
        <v>27</v>
      </c>
      <c r="D819" s="15"/>
      <c r="K819" s="5">
        <v>2741</v>
      </c>
      <c r="L819" s="5" t="s">
        <v>209</v>
      </c>
      <c r="M819" s="5" t="s">
        <v>210</v>
      </c>
      <c r="N819" s="6" t="s">
        <v>32</v>
      </c>
      <c r="O819" s="7">
        <v>38</v>
      </c>
    </row>
    <row r="820" spans="1:15">
      <c r="A820" s="22">
        <v>2718</v>
      </c>
      <c r="B820" s="23">
        <v>24158</v>
      </c>
      <c r="C820" s="13" t="s">
        <v>38</v>
      </c>
      <c r="D820" s="15"/>
      <c r="K820" s="5">
        <v>2742</v>
      </c>
      <c r="L820" s="5" t="s">
        <v>211</v>
      </c>
      <c r="M820" s="5" t="s">
        <v>212</v>
      </c>
      <c r="N820" s="6" t="s">
        <v>42</v>
      </c>
      <c r="O820" s="7">
        <v>39</v>
      </c>
    </row>
    <row r="821" spans="1:15">
      <c r="A821" s="22">
        <v>2719</v>
      </c>
      <c r="B821" s="23">
        <v>24188</v>
      </c>
      <c r="C821" s="13" t="s">
        <v>47</v>
      </c>
      <c r="D821" s="15"/>
      <c r="K821" s="5">
        <v>2743</v>
      </c>
      <c r="L821" s="5" t="s">
        <v>213</v>
      </c>
      <c r="M821" s="5" t="s">
        <v>214</v>
      </c>
      <c r="N821" s="6" t="s">
        <v>52</v>
      </c>
      <c r="O821" s="7">
        <v>40</v>
      </c>
    </row>
    <row r="822" spans="1:15">
      <c r="A822" s="22">
        <v>2720</v>
      </c>
      <c r="B822" s="23">
        <v>24218</v>
      </c>
      <c r="C822" s="13" t="s">
        <v>260</v>
      </c>
      <c r="D822" s="15"/>
      <c r="K822" s="5">
        <v>2744</v>
      </c>
      <c r="L822" s="5" t="s">
        <v>215</v>
      </c>
      <c r="M822" s="5" t="s">
        <v>216</v>
      </c>
      <c r="N822" s="6" t="s">
        <v>61</v>
      </c>
      <c r="O822" s="7">
        <v>41</v>
      </c>
    </row>
    <row r="823" spans="1:15">
      <c r="A823" s="22">
        <v>2721</v>
      </c>
      <c r="B823" s="23">
        <v>24247</v>
      </c>
      <c r="C823" s="13" t="s">
        <v>57</v>
      </c>
      <c r="D823" s="15"/>
      <c r="K823" s="5">
        <v>2745</v>
      </c>
      <c r="L823" s="5" t="s">
        <v>217</v>
      </c>
      <c r="M823" s="5" t="s">
        <v>218</v>
      </c>
      <c r="N823" s="6" t="s">
        <v>70</v>
      </c>
      <c r="O823" s="7">
        <v>42</v>
      </c>
    </row>
    <row r="824" spans="1:15">
      <c r="A824" s="22">
        <v>2722</v>
      </c>
      <c r="B824" s="23">
        <v>24277</v>
      </c>
      <c r="C824" s="13" t="s">
        <v>66</v>
      </c>
      <c r="D824" s="15"/>
      <c r="K824" s="5">
        <v>2746</v>
      </c>
      <c r="L824" s="5" t="s">
        <v>219</v>
      </c>
      <c r="M824" s="5" t="s">
        <v>220</v>
      </c>
      <c r="N824" s="6" t="s">
        <v>79</v>
      </c>
      <c r="O824" s="7">
        <v>43</v>
      </c>
    </row>
    <row r="825" spans="1:15">
      <c r="A825" s="22">
        <v>2723</v>
      </c>
      <c r="B825" s="23">
        <v>24306</v>
      </c>
      <c r="C825" s="13" t="s">
        <v>75</v>
      </c>
      <c r="D825" s="15"/>
      <c r="K825" s="5">
        <v>2747</v>
      </c>
      <c r="L825" s="5" t="s">
        <v>222</v>
      </c>
      <c r="M825" s="5" t="s">
        <v>223</v>
      </c>
      <c r="N825" s="6" t="s">
        <v>88</v>
      </c>
      <c r="O825" s="7">
        <v>44</v>
      </c>
    </row>
    <row r="826" spans="1:15">
      <c r="A826" s="22">
        <v>2724</v>
      </c>
      <c r="B826" s="23">
        <v>24335</v>
      </c>
      <c r="C826" s="13" t="s">
        <v>84</v>
      </c>
      <c r="D826" s="15"/>
      <c r="K826" s="5">
        <v>2748</v>
      </c>
      <c r="L826" s="5" t="s">
        <v>224</v>
      </c>
      <c r="M826" s="5" t="s">
        <v>225</v>
      </c>
      <c r="N826" s="6" t="s">
        <v>97</v>
      </c>
      <c r="O826" s="7">
        <v>45</v>
      </c>
    </row>
    <row r="827" spans="1:15">
      <c r="A827" s="22">
        <v>2725</v>
      </c>
      <c r="B827" s="23">
        <v>24365</v>
      </c>
      <c r="C827" s="13" t="s">
        <v>93</v>
      </c>
      <c r="D827" s="15"/>
      <c r="K827" s="5">
        <v>2749</v>
      </c>
      <c r="L827" s="5" t="s">
        <v>226</v>
      </c>
      <c r="M827" s="5" t="s">
        <v>227</v>
      </c>
      <c r="N827" s="6" t="s">
        <v>106</v>
      </c>
      <c r="O827" s="7">
        <v>46</v>
      </c>
    </row>
    <row r="828" spans="1:15">
      <c r="A828" s="22">
        <v>2726</v>
      </c>
      <c r="B828" s="23">
        <v>24394</v>
      </c>
      <c r="C828" s="13" t="s">
        <v>110</v>
      </c>
      <c r="D828" s="15"/>
      <c r="K828" s="5">
        <v>2750</v>
      </c>
      <c r="L828" s="5" t="s">
        <v>228</v>
      </c>
      <c r="M828" s="5" t="s">
        <v>229</v>
      </c>
      <c r="N828" s="6" t="s">
        <v>115</v>
      </c>
      <c r="O828" s="7">
        <v>47</v>
      </c>
    </row>
    <row r="829" spans="1:15">
      <c r="A829" s="22">
        <v>2727</v>
      </c>
      <c r="B829" s="23">
        <v>24423</v>
      </c>
      <c r="C829" s="13" t="s">
        <v>119</v>
      </c>
      <c r="D829" s="15"/>
      <c r="K829" s="5">
        <v>2751</v>
      </c>
      <c r="L829" s="5" t="s">
        <v>230</v>
      </c>
      <c r="M829" s="5" t="s">
        <v>231</v>
      </c>
      <c r="N829" s="6" t="s">
        <v>123</v>
      </c>
      <c r="O829" s="7">
        <v>48</v>
      </c>
    </row>
    <row r="830" spans="1:15">
      <c r="A830" s="22">
        <v>2728</v>
      </c>
      <c r="B830" s="23">
        <v>24453</v>
      </c>
      <c r="C830" s="13" t="s">
        <v>125</v>
      </c>
      <c r="D830" s="15"/>
      <c r="K830" s="5">
        <v>2752</v>
      </c>
      <c r="L830" s="5" t="s">
        <v>232</v>
      </c>
      <c r="M830" s="5" t="s">
        <v>233</v>
      </c>
      <c r="N830" s="6" t="s">
        <v>21</v>
      </c>
      <c r="O830" s="7">
        <v>49</v>
      </c>
    </row>
    <row r="831" spans="1:15">
      <c r="A831" s="22">
        <v>2729</v>
      </c>
      <c r="B831" s="23">
        <v>24483</v>
      </c>
      <c r="C831" s="13" t="s">
        <v>14</v>
      </c>
      <c r="D831" s="15"/>
      <c r="K831" s="5">
        <v>2753</v>
      </c>
      <c r="L831" s="5" t="s">
        <v>234</v>
      </c>
      <c r="M831" s="5" t="s">
        <v>235</v>
      </c>
      <c r="N831" s="6" t="s">
        <v>32</v>
      </c>
      <c r="O831" s="7">
        <v>50</v>
      </c>
    </row>
    <row r="832" spans="1:15">
      <c r="A832" s="22">
        <v>2730</v>
      </c>
      <c r="B832" s="23">
        <v>24512</v>
      </c>
      <c r="C832" s="13" t="s">
        <v>27</v>
      </c>
      <c r="D832" s="15"/>
      <c r="K832" s="5">
        <v>2754</v>
      </c>
      <c r="L832" s="5" t="s">
        <v>236</v>
      </c>
      <c r="M832" s="5" t="s">
        <v>237</v>
      </c>
      <c r="N832" s="6" t="s">
        <v>42</v>
      </c>
      <c r="O832" s="7">
        <v>51</v>
      </c>
    </row>
    <row r="833" spans="1:15">
      <c r="A833" s="22">
        <v>2731</v>
      </c>
      <c r="B833" s="23">
        <v>24542</v>
      </c>
      <c r="C833" s="13" t="s">
        <v>38</v>
      </c>
      <c r="D833" s="15"/>
      <c r="K833" s="5">
        <v>2755</v>
      </c>
      <c r="L833" s="5" t="s">
        <v>238</v>
      </c>
      <c r="M833" s="5" t="s">
        <v>239</v>
      </c>
      <c r="N833" s="6" t="s">
        <v>52</v>
      </c>
      <c r="O833" s="7">
        <v>52</v>
      </c>
    </row>
    <row r="834" spans="1:15">
      <c r="A834" s="22">
        <v>2732</v>
      </c>
      <c r="B834" s="23">
        <v>24572</v>
      </c>
      <c r="C834" s="13" t="s">
        <v>47</v>
      </c>
      <c r="D834" s="15"/>
      <c r="K834" s="5">
        <v>2756</v>
      </c>
      <c r="L834" s="5" t="s">
        <v>240</v>
      </c>
      <c r="M834" s="5" t="s">
        <v>241</v>
      </c>
      <c r="N834" s="6" t="s">
        <v>61</v>
      </c>
      <c r="O834" s="7">
        <v>53</v>
      </c>
    </row>
    <row r="835" spans="1:15">
      <c r="A835" s="22">
        <v>2733</v>
      </c>
      <c r="B835" s="23">
        <v>24601</v>
      </c>
      <c r="C835" s="13" t="s">
        <v>57</v>
      </c>
      <c r="D835" s="15"/>
      <c r="K835" s="5">
        <v>2757</v>
      </c>
      <c r="L835" s="5" t="s">
        <v>242</v>
      </c>
      <c r="M835" s="5" t="s">
        <v>243</v>
      </c>
      <c r="N835" s="6" t="s">
        <v>70</v>
      </c>
      <c r="O835" s="7">
        <v>54</v>
      </c>
    </row>
    <row r="836" spans="1:15">
      <c r="A836" s="22">
        <v>2734</v>
      </c>
      <c r="B836" s="23">
        <v>24631</v>
      </c>
      <c r="C836" s="13" t="s">
        <v>66</v>
      </c>
      <c r="D836" s="15"/>
      <c r="K836" s="5">
        <v>2758</v>
      </c>
      <c r="L836" s="5" t="s">
        <v>244</v>
      </c>
      <c r="M836" s="5" t="s">
        <v>245</v>
      </c>
      <c r="N836" s="6" t="s">
        <v>79</v>
      </c>
      <c r="O836" s="7">
        <v>55</v>
      </c>
    </row>
    <row r="837" spans="1:15">
      <c r="A837" s="22">
        <v>2735</v>
      </c>
      <c r="B837" s="23">
        <v>24661</v>
      </c>
      <c r="C837" s="13" t="s">
        <v>75</v>
      </c>
      <c r="D837" s="15"/>
      <c r="K837" s="5">
        <v>2759</v>
      </c>
      <c r="L837" s="5" t="s">
        <v>246</v>
      </c>
      <c r="M837" s="5" t="s">
        <v>247</v>
      </c>
      <c r="N837" s="6" t="s">
        <v>88</v>
      </c>
      <c r="O837" s="7">
        <v>56</v>
      </c>
    </row>
    <row r="838" spans="1:15">
      <c r="A838" s="22">
        <v>2736</v>
      </c>
      <c r="B838" s="23">
        <v>24690</v>
      </c>
      <c r="C838" s="13" t="s">
        <v>84</v>
      </c>
      <c r="D838" s="15"/>
      <c r="K838" s="5">
        <v>2760</v>
      </c>
      <c r="L838" s="5" t="s">
        <v>248</v>
      </c>
      <c r="M838" s="5" t="s">
        <v>249</v>
      </c>
      <c r="N838" s="6" t="s">
        <v>97</v>
      </c>
      <c r="O838" s="7">
        <v>57</v>
      </c>
    </row>
    <row r="839" spans="1:15">
      <c r="A839" s="22">
        <v>2737</v>
      </c>
      <c r="B839" s="23">
        <v>24719</v>
      </c>
      <c r="C839" s="13" t="s">
        <v>93</v>
      </c>
      <c r="D839" s="15"/>
      <c r="K839" s="5">
        <v>2761</v>
      </c>
      <c r="L839" s="5" t="s">
        <v>250</v>
      </c>
      <c r="M839" s="5" t="s">
        <v>251</v>
      </c>
      <c r="N839" s="6" t="s">
        <v>106</v>
      </c>
      <c r="O839" s="7">
        <v>58</v>
      </c>
    </row>
    <row r="840" spans="1:15">
      <c r="A840" s="22">
        <v>2738</v>
      </c>
      <c r="B840" s="23">
        <v>24749</v>
      </c>
      <c r="C840" s="13" t="s">
        <v>110</v>
      </c>
      <c r="D840" s="15"/>
      <c r="K840" s="5">
        <v>2762</v>
      </c>
      <c r="L840" s="5" t="s">
        <v>252</v>
      </c>
      <c r="M840" s="5" t="s">
        <v>253</v>
      </c>
      <c r="N840" s="6" t="s">
        <v>115</v>
      </c>
      <c r="O840" s="7">
        <v>59</v>
      </c>
    </row>
    <row r="841" spans="1:15">
      <c r="A841" s="22">
        <v>2739</v>
      </c>
      <c r="B841" s="23">
        <v>24778</v>
      </c>
      <c r="C841" s="13" t="s">
        <v>119</v>
      </c>
      <c r="D841" s="15"/>
      <c r="K841" s="5">
        <v>2763</v>
      </c>
      <c r="L841" s="5" t="s">
        <v>254</v>
      </c>
      <c r="M841" s="5" t="s">
        <v>255</v>
      </c>
      <c r="N841" s="6" t="s">
        <v>123</v>
      </c>
      <c r="O841" s="7">
        <v>60</v>
      </c>
    </row>
    <row r="842" spans="1:15">
      <c r="A842" s="22">
        <v>2740</v>
      </c>
      <c r="B842" s="23">
        <v>24808</v>
      </c>
      <c r="C842" s="13" t="s">
        <v>125</v>
      </c>
      <c r="D842" s="15"/>
      <c r="K842" s="5">
        <v>2764</v>
      </c>
      <c r="L842" s="5" t="s">
        <v>19</v>
      </c>
      <c r="M842" s="10" t="s">
        <v>20</v>
      </c>
      <c r="N842" s="6" t="s">
        <v>21</v>
      </c>
      <c r="O842" s="7">
        <v>1</v>
      </c>
    </row>
    <row r="843" spans="1:15">
      <c r="A843" s="22">
        <v>2741</v>
      </c>
      <c r="B843" s="23">
        <v>24837</v>
      </c>
      <c r="C843" s="13" t="s">
        <v>14</v>
      </c>
      <c r="D843" s="15"/>
      <c r="K843" s="5">
        <v>2765</v>
      </c>
      <c r="L843" s="5" t="s">
        <v>30</v>
      </c>
      <c r="M843" s="5" t="s">
        <v>31</v>
      </c>
      <c r="N843" s="6" t="s">
        <v>32</v>
      </c>
      <c r="O843" s="7">
        <v>2</v>
      </c>
    </row>
    <row r="844" spans="1:15">
      <c r="A844" s="22">
        <v>2742</v>
      </c>
      <c r="B844" s="23">
        <v>24867</v>
      </c>
      <c r="C844" s="13" t="s">
        <v>27</v>
      </c>
      <c r="D844" s="15"/>
      <c r="K844" s="5">
        <v>2766</v>
      </c>
      <c r="L844" s="5" t="s">
        <v>40</v>
      </c>
      <c r="M844" s="5" t="s">
        <v>41</v>
      </c>
      <c r="N844" s="6" t="s">
        <v>42</v>
      </c>
      <c r="O844" s="7">
        <v>3</v>
      </c>
    </row>
    <row r="845" spans="1:15">
      <c r="A845" s="22">
        <v>2743</v>
      </c>
      <c r="B845" s="23">
        <v>24896</v>
      </c>
      <c r="C845" s="13" t="s">
        <v>38</v>
      </c>
      <c r="D845" s="15"/>
      <c r="K845" s="5">
        <v>2767</v>
      </c>
      <c r="L845" s="5" t="s">
        <v>50</v>
      </c>
      <c r="M845" s="5" t="s">
        <v>51</v>
      </c>
      <c r="N845" s="6" t="s">
        <v>52</v>
      </c>
      <c r="O845" s="7">
        <v>4</v>
      </c>
    </row>
    <row r="846" spans="1:15">
      <c r="A846" s="22">
        <v>2744</v>
      </c>
      <c r="B846" s="23">
        <v>24926</v>
      </c>
      <c r="C846" s="13" t="s">
        <v>47</v>
      </c>
      <c r="D846" s="15"/>
      <c r="K846" s="5">
        <v>2768</v>
      </c>
      <c r="L846" s="5" t="s">
        <v>59</v>
      </c>
      <c r="M846" s="5" t="s">
        <v>60</v>
      </c>
      <c r="N846" s="6" t="s">
        <v>61</v>
      </c>
      <c r="O846" s="7">
        <v>5</v>
      </c>
    </row>
    <row r="847" spans="1:15">
      <c r="A847" s="22">
        <v>2745</v>
      </c>
      <c r="B847" s="23">
        <v>24955</v>
      </c>
      <c r="C847" s="13" t="s">
        <v>57</v>
      </c>
      <c r="D847" s="15"/>
      <c r="K847" s="5">
        <v>2769</v>
      </c>
      <c r="L847" s="5" t="s">
        <v>68</v>
      </c>
      <c r="M847" s="5" t="s">
        <v>69</v>
      </c>
      <c r="N847" s="6" t="s">
        <v>70</v>
      </c>
      <c r="O847" s="7">
        <v>6</v>
      </c>
    </row>
    <row r="848" spans="1:15">
      <c r="A848" s="22">
        <v>2746</v>
      </c>
      <c r="B848" s="23">
        <v>24985</v>
      </c>
      <c r="C848" s="13" t="s">
        <v>66</v>
      </c>
      <c r="D848" s="15"/>
      <c r="K848" s="5">
        <v>2770</v>
      </c>
      <c r="L848" s="5" t="s">
        <v>77</v>
      </c>
      <c r="M848" s="5" t="s">
        <v>78</v>
      </c>
      <c r="N848" s="6" t="s">
        <v>79</v>
      </c>
      <c r="O848" s="7">
        <v>7</v>
      </c>
    </row>
    <row r="849" spans="1:15">
      <c r="A849" s="22">
        <v>2747</v>
      </c>
      <c r="B849" s="23">
        <v>25015</v>
      </c>
      <c r="C849" s="13" t="s">
        <v>75</v>
      </c>
      <c r="D849" s="15"/>
      <c r="K849" s="5">
        <v>2771</v>
      </c>
      <c r="L849" s="5" t="s">
        <v>86</v>
      </c>
      <c r="M849" s="5" t="s">
        <v>87</v>
      </c>
      <c r="N849" s="6" t="s">
        <v>88</v>
      </c>
      <c r="O849" s="7">
        <v>8</v>
      </c>
    </row>
    <row r="850" spans="1:15">
      <c r="A850" s="22">
        <v>2748</v>
      </c>
      <c r="B850" s="23">
        <v>25044</v>
      </c>
      <c r="C850" s="13" t="s">
        <v>84</v>
      </c>
      <c r="D850" s="15"/>
      <c r="K850" s="5">
        <v>2772</v>
      </c>
      <c r="L850" s="5" t="s">
        <v>95</v>
      </c>
      <c r="M850" s="5" t="s">
        <v>96</v>
      </c>
      <c r="N850" s="6" t="s">
        <v>97</v>
      </c>
      <c r="O850" s="7">
        <v>9</v>
      </c>
    </row>
    <row r="851" spans="1:15">
      <c r="A851" s="22">
        <v>2749</v>
      </c>
      <c r="B851" s="23">
        <v>25074</v>
      </c>
      <c r="C851" s="13" t="s">
        <v>259</v>
      </c>
      <c r="D851" s="15"/>
      <c r="K851" s="5">
        <v>2773</v>
      </c>
      <c r="L851" s="5" t="s">
        <v>104</v>
      </c>
      <c r="M851" s="5" t="s">
        <v>105</v>
      </c>
      <c r="N851" s="6" t="s">
        <v>106</v>
      </c>
      <c r="O851" s="7">
        <v>10</v>
      </c>
    </row>
    <row r="852" spans="1:15">
      <c r="A852" s="22">
        <v>2750</v>
      </c>
      <c r="B852" s="23">
        <v>25103</v>
      </c>
      <c r="C852" s="13" t="s">
        <v>93</v>
      </c>
      <c r="D852" s="15"/>
      <c r="K852" s="5">
        <v>2774</v>
      </c>
      <c r="L852" s="5" t="s">
        <v>113</v>
      </c>
      <c r="M852" s="5" t="s">
        <v>114</v>
      </c>
      <c r="N852" s="6" t="s">
        <v>115</v>
      </c>
      <c r="O852" s="7">
        <v>11</v>
      </c>
    </row>
    <row r="853" spans="1:15">
      <c r="A853" s="22">
        <v>2751</v>
      </c>
      <c r="B853" s="23">
        <v>25133</v>
      </c>
      <c r="C853" s="13" t="s">
        <v>110</v>
      </c>
      <c r="D853" s="15"/>
      <c r="K853" s="5">
        <v>2775</v>
      </c>
      <c r="L853" s="5" t="s">
        <v>121</v>
      </c>
      <c r="M853" s="5" t="s">
        <v>122</v>
      </c>
      <c r="N853" s="6" t="s">
        <v>123</v>
      </c>
      <c r="O853" s="7">
        <v>12</v>
      </c>
    </row>
    <row r="854" spans="1:15">
      <c r="A854" s="22">
        <v>2752</v>
      </c>
      <c r="B854" s="23">
        <v>25162</v>
      </c>
      <c r="C854" s="13" t="s">
        <v>119</v>
      </c>
      <c r="D854" s="15"/>
      <c r="K854" s="5">
        <v>2776</v>
      </c>
      <c r="L854" s="5" t="s">
        <v>127</v>
      </c>
      <c r="M854" s="5" t="s">
        <v>128</v>
      </c>
      <c r="N854" s="6" t="s">
        <v>21</v>
      </c>
      <c r="O854" s="7">
        <v>13</v>
      </c>
    </row>
    <row r="855" spans="1:15">
      <c r="A855" s="22">
        <v>2753</v>
      </c>
      <c r="B855" s="23">
        <v>25192</v>
      </c>
      <c r="C855" s="13" t="s">
        <v>125</v>
      </c>
      <c r="D855" s="15"/>
      <c r="K855" s="5">
        <v>2777</v>
      </c>
      <c r="L855" s="5" t="s">
        <v>131</v>
      </c>
      <c r="M855" s="5" t="s">
        <v>132</v>
      </c>
      <c r="N855" s="6" t="s">
        <v>32</v>
      </c>
      <c r="O855" s="7">
        <v>14</v>
      </c>
    </row>
    <row r="856" spans="1:15">
      <c r="A856" s="22">
        <v>2754</v>
      </c>
      <c r="B856" s="23">
        <v>25221</v>
      </c>
      <c r="C856" s="13" t="s">
        <v>14</v>
      </c>
      <c r="D856" s="15"/>
      <c r="K856" s="5">
        <v>2778</v>
      </c>
      <c r="L856" s="5" t="s">
        <v>135</v>
      </c>
      <c r="M856" s="5" t="s">
        <v>136</v>
      </c>
      <c r="N856" s="6" t="s">
        <v>42</v>
      </c>
      <c r="O856" s="7">
        <v>15</v>
      </c>
    </row>
    <row r="857" spans="1:15">
      <c r="A857" s="22">
        <v>2755</v>
      </c>
      <c r="B857" s="23">
        <v>25251</v>
      </c>
      <c r="C857" s="13" t="s">
        <v>27</v>
      </c>
      <c r="D857" s="15"/>
      <c r="K857" s="5">
        <v>2779</v>
      </c>
      <c r="L857" s="5" t="s">
        <v>139</v>
      </c>
      <c r="M857" s="5" t="s">
        <v>140</v>
      </c>
      <c r="N857" s="6" t="s">
        <v>52</v>
      </c>
      <c r="O857" s="7">
        <v>16</v>
      </c>
    </row>
    <row r="858" spans="1:15">
      <c r="A858" s="22">
        <v>2756</v>
      </c>
      <c r="B858" s="23">
        <v>25280</v>
      </c>
      <c r="C858" s="13" t="s">
        <v>38</v>
      </c>
      <c r="D858" s="15"/>
      <c r="K858" s="5">
        <v>2780</v>
      </c>
      <c r="L858" s="5" t="s">
        <v>143</v>
      </c>
      <c r="M858" s="5" t="s">
        <v>144</v>
      </c>
      <c r="N858" s="6" t="s">
        <v>61</v>
      </c>
      <c r="O858" s="7">
        <v>17</v>
      </c>
    </row>
    <row r="859" spans="1:15">
      <c r="A859" s="22">
        <v>2757</v>
      </c>
      <c r="B859" s="23">
        <v>25310</v>
      </c>
      <c r="C859" s="13" t="s">
        <v>47</v>
      </c>
      <c r="D859" s="15"/>
      <c r="K859" s="5">
        <v>2781</v>
      </c>
      <c r="L859" s="5" t="s">
        <v>147</v>
      </c>
      <c r="M859" s="5" t="s">
        <v>148</v>
      </c>
      <c r="N859" s="6" t="s">
        <v>70</v>
      </c>
      <c r="O859" s="7">
        <v>18</v>
      </c>
    </row>
    <row r="860" spans="1:15">
      <c r="A860" s="22">
        <v>2758</v>
      </c>
      <c r="B860" s="23">
        <v>25339</v>
      </c>
      <c r="C860" s="13" t="s">
        <v>57</v>
      </c>
      <c r="D860" s="15"/>
      <c r="K860" s="5">
        <v>2782</v>
      </c>
      <c r="L860" s="5" t="s">
        <v>151</v>
      </c>
      <c r="M860" s="5" t="s">
        <v>152</v>
      </c>
      <c r="N860" s="6" t="s">
        <v>79</v>
      </c>
      <c r="O860" s="7">
        <v>19</v>
      </c>
    </row>
    <row r="861" spans="1:15">
      <c r="A861" s="22">
        <v>2759</v>
      </c>
      <c r="B861" s="23">
        <v>25369</v>
      </c>
      <c r="C861" s="13" t="s">
        <v>66</v>
      </c>
      <c r="D861" s="15"/>
      <c r="K861" s="5">
        <v>2783</v>
      </c>
      <c r="L861" s="5" t="s">
        <v>155</v>
      </c>
      <c r="M861" s="5" t="s">
        <v>156</v>
      </c>
      <c r="N861" s="6" t="s">
        <v>88</v>
      </c>
      <c r="O861" s="7">
        <v>20</v>
      </c>
    </row>
    <row r="862" spans="1:15">
      <c r="A862" s="22">
        <v>2760</v>
      </c>
      <c r="B862" s="23">
        <v>25398</v>
      </c>
      <c r="C862" s="13" t="s">
        <v>75</v>
      </c>
      <c r="D862" s="15"/>
      <c r="K862" s="5">
        <v>2784</v>
      </c>
      <c r="L862" s="5" t="s">
        <v>159</v>
      </c>
      <c r="M862" s="5" t="s">
        <v>160</v>
      </c>
      <c r="N862" s="6" t="s">
        <v>97</v>
      </c>
      <c r="O862" s="7">
        <v>21</v>
      </c>
    </row>
    <row r="863" spans="1:15">
      <c r="A863" s="22">
        <v>2761</v>
      </c>
      <c r="B863" s="23">
        <v>25428</v>
      </c>
      <c r="C863" s="13" t="s">
        <v>84</v>
      </c>
      <c r="D863" s="15"/>
      <c r="K863" s="5">
        <v>2785</v>
      </c>
      <c r="L863" s="5" t="s">
        <v>163</v>
      </c>
      <c r="M863" s="5" t="s">
        <v>164</v>
      </c>
      <c r="N863" s="6" t="s">
        <v>106</v>
      </c>
      <c r="O863" s="7">
        <v>22</v>
      </c>
    </row>
    <row r="864" spans="1:15">
      <c r="A864" s="22">
        <v>2762</v>
      </c>
      <c r="B864" s="23">
        <v>25458</v>
      </c>
      <c r="C864" s="13" t="s">
        <v>93</v>
      </c>
      <c r="D864" s="15"/>
      <c r="K864" s="5">
        <v>2786</v>
      </c>
      <c r="L864" s="5" t="s">
        <v>167</v>
      </c>
      <c r="M864" s="5" t="s">
        <v>168</v>
      </c>
      <c r="N864" s="6" t="s">
        <v>115</v>
      </c>
      <c r="O864" s="7">
        <v>23</v>
      </c>
    </row>
    <row r="865" spans="1:15">
      <c r="A865" s="22">
        <v>2763</v>
      </c>
      <c r="B865" s="23">
        <v>25487</v>
      </c>
      <c r="C865" s="13" t="s">
        <v>110</v>
      </c>
      <c r="D865" s="15"/>
      <c r="K865" s="5">
        <v>2787</v>
      </c>
      <c r="L865" s="5" t="s">
        <v>171</v>
      </c>
      <c r="M865" s="5" t="s">
        <v>172</v>
      </c>
      <c r="N865" s="6" t="s">
        <v>123</v>
      </c>
      <c r="O865" s="7">
        <v>24</v>
      </c>
    </row>
    <row r="866" spans="1:15">
      <c r="A866" s="22">
        <v>2764</v>
      </c>
      <c r="B866" s="23">
        <v>25517</v>
      </c>
      <c r="C866" s="13" t="s">
        <v>119</v>
      </c>
      <c r="D866" s="15"/>
      <c r="K866" s="5">
        <v>2788</v>
      </c>
      <c r="L866" s="5" t="s">
        <v>175</v>
      </c>
      <c r="M866" s="5" t="s">
        <v>176</v>
      </c>
      <c r="N866" s="6" t="s">
        <v>21</v>
      </c>
      <c r="O866" s="7">
        <v>25</v>
      </c>
    </row>
    <row r="867" spans="1:15">
      <c r="A867" s="22">
        <v>2765</v>
      </c>
      <c r="B867" s="23">
        <v>25546</v>
      </c>
      <c r="C867" s="13" t="s">
        <v>125</v>
      </c>
      <c r="D867" s="15"/>
      <c r="K867" s="5">
        <v>2789</v>
      </c>
      <c r="L867" s="5" t="s">
        <v>179</v>
      </c>
      <c r="M867" s="5" t="s">
        <v>180</v>
      </c>
      <c r="N867" s="6" t="s">
        <v>32</v>
      </c>
      <c r="O867" s="7">
        <v>26</v>
      </c>
    </row>
    <row r="868" spans="1:15">
      <c r="A868" s="22">
        <v>2766</v>
      </c>
      <c r="B868" s="23">
        <v>25576</v>
      </c>
      <c r="C868" s="13" t="s">
        <v>14</v>
      </c>
      <c r="D868" s="15"/>
      <c r="K868" s="5">
        <v>2790</v>
      </c>
      <c r="L868" s="5" t="s">
        <v>182</v>
      </c>
      <c r="M868" s="5" t="s">
        <v>183</v>
      </c>
      <c r="N868" s="6" t="s">
        <v>42</v>
      </c>
      <c r="O868" s="7">
        <v>27</v>
      </c>
    </row>
    <row r="869" spans="1:15">
      <c r="A869" s="22">
        <v>2767</v>
      </c>
      <c r="B869" s="23">
        <v>25605</v>
      </c>
      <c r="C869" s="13" t="s">
        <v>27</v>
      </c>
      <c r="D869" s="15"/>
      <c r="K869" s="5">
        <v>2791</v>
      </c>
      <c r="L869" s="5" t="s">
        <v>185</v>
      </c>
      <c r="M869" s="5" t="s">
        <v>186</v>
      </c>
      <c r="N869" s="6" t="s">
        <v>52</v>
      </c>
      <c r="O869" s="7">
        <v>28</v>
      </c>
    </row>
    <row r="870" spans="1:15">
      <c r="A870" s="22">
        <v>2768</v>
      </c>
      <c r="B870" s="23">
        <v>25635</v>
      </c>
      <c r="C870" s="13" t="s">
        <v>38</v>
      </c>
      <c r="D870" s="15"/>
      <c r="K870" s="5">
        <v>2792</v>
      </c>
      <c r="L870" s="5" t="s">
        <v>188</v>
      </c>
      <c r="M870" s="5" t="s">
        <v>189</v>
      </c>
      <c r="N870" s="6" t="s">
        <v>61</v>
      </c>
      <c r="O870" s="7">
        <v>29</v>
      </c>
    </row>
    <row r="871" spans="1:15">
      <c r="A871" s="22">
        <v>2769</v>
      </c>
      <c r="B871" s="23">
        <v>25664</v>
      </c>
      <c r="C871" s="13" t="s">
        <v>47</v>
      </c>
      <c r="D871" s="15"/>
      <c r="K871" s="5">
        <v>2793</v>
      </c>
      <c r="L871" s="5" t="s">
        <v>191</v>
      </c>
      <c r="M871" s="5" t="s">
        <v>192</v>
      </c>
      <c r="N871" s="6" t="s">
        <v>70</v>
      </c>
      <c r="O871" s="7">
        <v>30</v>
      </c>
    </row>
    <row r="872" spans="1:15">
      <c r="A872" s="22">
        <v>2770</v>
      </c>
      <c r="B872" s="23">
        <v>25693</v>
      </c>
      <c r="C872" s="13" t="s">
        <v>57</v>
      </c>
      <c r="D872" s="15"/>
      <c r="K872" s="5">
        <v>2794</v>
      </c>
      <c r="L872" s="5" t="s">
        <v>194</v>
      </c>
      <c r="M872" s="5" t="s">
        <v>195</v>
      </c>
      <c r="N872" s="6" t="s">
        <v>79</v>
      </c>
      <c r="O872" s="7">
        <v>31</v>
      </c>
    </row>
    <row r="873" spans="1:15">
      <c r="A873" s="22">
        <v>2771</v>
      </c>
      <c r="B873" s="23">
        <v>25723</v>
      </c>
      <c r="C873" s="13" t="s">
        <v>66</v>
      </c>
      <c r="D873" s="15"/>
      <c r="K873" s="5">
        <v>2795</v>
      </c>
      <c r="L873" s="5" t="s">
        <v>197</v>
      </c>
      <c r="M873" s="5" t="s">
        <v>198</v>
      </c>
      <c r="N873" s="6" t="s">
        <v>88</v>
      </c>
      <c r="O873" s="7">
        <v>32</v>
      </c>
    </row>
    <row r="874" spans="1:15">
      <c r="A874" s="22">
        <v>2772</v>
      </c>
      <c r="B874" s="23">
        <v>25752</v>
      </c>
      <c r="C874" s="13" t="s">
        <v>75</v>
      </c>
      <c r="D874" s="15"/>
      <c r="K874" s="5">
        <v>2796</v>
      </c>
      <c r="L874" s="5" t="s">
        <v>199</v>
      </c>
      <c r="M874" s="5" t="s">
        <v>200</v>
      </c>
      <c r="N874" s="6" t="s">
        <v>97</v>
      </c>
      <c r="O874" s="7">
        <v>33</v>
      </c>
    </row>
    <row r="875" spans="1:15">
      <c r="A875" s="22">
        <v>2773</v>
      </c>
      <c r="B875" s="23">
        <v>25782</v>
      </c>
      <c r="C875" s="13" t="s">
        <v>84</v>
      </c>
      <c r="D875" s="15"/>
      <c r="K875" s="5">
        <v>2797</v>
      </c>
      <c r="L875" s="5" t="s">
        <v>201</v>
      </c>
      <c r="M875" s="5" t="s">
        <v>202</v>
      </c>
      <c r="N875" s="6" t="s">
        <v>106</v>
      </c>
      <c r="O875" s="7">
        <v>34</v>
      </c>
    </row>
    <row r="876" spans="1:15">
      <c r="A876" s="22">
        <v>2774</v>
      </c>
      <c r="B876" s="23">
        <v>25812</v>
      </c>
      <c r="C876" s="13" t="s">
        <v>93</v>
      </c>
      <c r="D876" s="15"/>
      <c r="K876" s="5">
        <v>2798</v>
      </c>
      <c r="L876" s="5" t="s">
        <v>203</v>
      </c>
      <c r="M876" s="5" t="s">
        <v>204</v>
      </c>
      <c r="N876" s="6" t="s">
        <v>115</v>
      </c>
      <c r="O876" s="7">
        <v>35</v>
      </c>
    </row>
    <row r="877" spans="1:15">
      <c r="A877" s="22">
        <v>2775</v>
      </c>
      <c r="B877" s="23">
        <v>25841</v>
      </c>
      <c r="C877" s="13" t="s">
        <v>110</v>
      </c>
      <c r="D877" s="15"/>
      <c r="K877" s="5">
        <v>2799</v>
      </c>
      <c r="L877" s="5" t="s">
        <v>205</v>
      </c>
      <c r="M877" s="5" t="s">
        <v>206</v>
      </c>
      <c r="N877" s="6" t="s">
        <v>123</v>
      </c>
      <c r="O877" s="7">
        <v>36</v>
      </c>
    </row>
    <row r="878" spans="1:15">
      <c r="A878" s="22">
        <v>2776</v>
      </c>
      <c r="B878" s="23">
        <v>25871</v>
      </c>
      <c r="C878" s="13" t="s">
        <v>119</v>
      </c>
      <c r="D878" s="15"/>
      <c r="K878" s="5">
        <v>2800</v>
      </c>
      <c r="L878" s="5" t="s">
        <v>207</v>
      </c>
      <c r="M878" s="5" t="s">
        <v>208</v>
      </c>
      <c r="N878" s="6" t="s">
        <v>21</v>
      </c>
      <c r="O878" s="7">
        <v>37</v>
      </c>
    </row>
    <row r="879" spans="1:15">
      <c r="A879" s="22">
        <v>2777</v>
      </c>
      <c r="B879" s="23">
        <v>25901</v>
      </c>
      <c r="C879" s="13" t="s">
        <v>125</v>
      </c>
      <c r="D879" s="15"/>
      <c r="K879" s="5">
        <v>2801</v>
      </c>
      <c r="L879" s="5" t="s">
        <v>209</v>
      </c>
      <c r="M879" s="5" t="s">
        <v>210</v>
      </c>
      <c r="N879" s="6" t="s">
        <v>32</v>
      </c>
      <c r="O879" s="7">
        <v>38</v>
      </c>
    </row>
    <row r="880" spans="1:15">
      <c r="A880" s="22">
        <v>2778</v>
      </c>
      <c r="B880" s="23">
        <v>25930</v>
      </c>
      <c r="C880" s="13" t="s">
        <v>14</v>
      </c>
      <c r="D880" s="15"/>
      <c r="K880" s="5">
        <v>2802</v>
      </c>
      <c r="L880" s="5" t="s">
        <v>211</v>
      </c>
      <c r="M880" s="5" t="s">
        <v>212</v>
      </c>
      <c r="N880" s="6" t="s">
        <v>42</v>
      </c>
      <c r="O880" s="7">
        <v>39</v>
      </c>
    </row>
    <row r="881" spans="1:15">
      <c r="A881" s="22">
        <v>2779</v>
      </c>
      <c r="B881" s="23">
        <v>25960</v>
      </c>
      <c r="C881" s="13" t="s">
        <v>27</v>
      </c>
      <c r="D881" s="15"/>
      <c r="K881" s="5">
        <v>2803</v>
      </c>
      <c r="L881" s="5" t="s">
        <v>213</v>
      </c>
      <c r="M881" s="5" t="s">
        <v>214</v>
      </c>
      <c r="N881" s="6" t="s">
        <v>52</v>
      </c>
      <c r="O881" s="7">
        <v>40</v>
      </c>
    </row>
    <row r="882" spans="1:15">
      <c r="A882" s="22">
        <v>2780</v>
      </c>
      <c r="B882" s="23">
        <v>25989</v>
      </c>
      <c r="C882" s="13" t="s">
        <v>38</v>
      </c>
      <c r="D882" s="15"/>
      <c r="K882" s="5">
        <v>2804</v>
      </c>
      <c r="L882" s="5" t="s">
        <v>215</v>
      </c>
      <c r="M882" s="5" t="s">
        <v>216</v>
      </c>
      <c r="N882" s="6" t="s">
        <v>61</v>
      </c>
      <c r="O882" s="7">
        <v>41</v>
      </c>
    </row>
    <row r="883" spans="1:15">
      <c r="A883" s="22">
        <v>2781</v>
      </c>
      <c r="B883" s="23">
        <v>26019</v>
      </c>
      <c r="C883" s="13" t="s">
        <v>47</v>
      </c>
      <c r="D883" s="15"/>
      <c r="K883" s="5">
        <v>2805</v>
      </c>
      <c r="L883" s="5" t="s">
        <v>217</v>
      </c>
      <c r="M883" s="5" t="s">
        <v>218</v>
      </c>
      <c r="N883" s="6" t="s">
        <v>70</v>
      </c>
      <c r="O883" s="7">
        <v>42</v>
      </c>
    </row>
    <row r="884" spans="1:15">
      <c r="A884" s="22">
        <v>2782</v>
      </c>
      <c r="B884" s="23">
        <v>26048</v>
      </c>
      <c r="C884" s="13" t="s">
        <v>57</v>
      </c>
      <c r="D884" s="15"/>
      <c r="K884" s="5">
        <v>2806</v>
      </c>
      <c r="L884" s="5" t="s">
        <v>219</v>
      </c>
      <c r="M884" s="5" t="s">
        <v>220</v>
      </c>
      <c r="N884" s="6" t="s">
        <v>79</v>
      </c>
      <c r="O884" s="7">
        <v>43</v>
      </c>
    </row>
    <row r="885" spans="1:15">
      <c r="A885" s="22">
        <v>2783</v>
      </c>
      <c r="B885" s="23">
        <v>26077</v>
      </c>
      <c r="C885" s="13" t="s">
        <v>66</v>
      </c>
      <c r="D885" s="15"/>
      <c r="K885" s="5">
        <v>2807</v>
      </c>
      <c r="L885" s="5" t="s">
        <v>222</v>
      </c>
      <c r="M885" s="5" t="s">
        <v>223</v>
      </c>
      <c r="N885" s="6" t="s">
        <v>88</v>
      </c>
      <c r="O885" s="7">
        <v>44</v>
      </c>
    </row>
    <row r="886" spans="1:15">
      <c r="A886" s="22">
        <v>2784</v>
      </c>
      <c r="B886" s="23">
        <v>26107</v>
      </c>
      <c r="C886" s="13" t="s">
        <v>221</v>
      </c>
      <c r="D886" s="15"/>
      <c r="K886" s="5">
        <v>2808</v>
      </c>
      <c r="L886" s="5" t="s">
        <v>224</v>
      </c>
      <c r="M886" s="5" t="s">
        <v>225</v>
      </c>
      <c r="N886" s="6" t="s">
        <v>97</v>
      </c>
      <c r="O886" s="7">
        <v>45</v>
      </c>
    </row>
    <row r="887" spans="1:15">
      <c r="A887" s="22">
        <v>2785</v>
      </c>
      <c r="B887" s="23">
        <v>26136</v>
      </c>
      <c r="C887" s="13" t="s">
        <v>75</v>
      </c>
      <c r="D887" s="15"/>
      <c r="K887" s="5">
        <v>2809</v>
      </c>
      <c r="L887" s="5" t="s">
        <v>226</v>
      </c>
      <c r="M887" s="5" t="s">
        <v>227</v>
      </c>
      <c r="N887" s="6" t="s">
        <v>106</v>
      </c>
      <c r="O887" s="7">
        <v>46</v>
      </c>
    </row>
    <row r="888" spans="1:15">
      <c r="A888" s="22">
        <v>2786</v>
      </c>
      <c r="B888" s="23">
        <v>26166</v>
      </c>
      <c r="C888" s="13" t="s">
        <v>84</v>
      </c>
      <c r="D888" s="15"/>
      <c r="K888" s="5">
        <v>2810</v>
      </c>
      <c r="L888" s="5" t="s">
        <v>228</v>
      </c>
      <c r="M888" s="5" t="s">
        <v>229</v>
      </c>
      <c r="N888" s="6" t="s">
        <v>115</v>
      </c>
      <c r="O888" s="7">
        <v>47</v>
      </c>
    </row>
    <row r="889" spans="1:15">
      <c r="A889" s="22">
        <v>2787</v>
      </c>
      <c r="B889" s="23">
        <v>26195</v>
      </c>
      <c r="C889" s="13" t="s">
        <v>93</v>
      </c>
      <c r="D889" s="15"/>
      <c r="K889" s="5">
        <v>2811</v>
      </c>
      <c r="L889" s="5" t="s">
        <v>230</v>
      </c>
      <c r="M889" s="5" t="s">
        <v>231</v>
      </c>
      <c r="N889" s="6" t="s">
        <v>123</v>
      </c>
      <c r="O889" s="7">
        <v>48</v>
      </c>
    </row>
    <row r="890" spans="1:15">
      <c r="A890" s="22">
        <v>2788</v>
      </c>
      <c r="B890" s="23">
        <v>26225</v>
      </c>
      <c r="C890" s="13" t="s">
        <v>110</v>
      </c>
      <c r="D890" s="15"/>
      <c r="K890" s="5">
        <v>2812</v>
      </c>
      <c r="L890" s="5" t="s">
        <v>232</v>
      </c>
      <c r="M890" s="5" t="s">
        <v>233</v>
      </c>
      <c r="N890" s="6" t="s">
        <v>21</v>
      </c>
      <c r="O890" s="7">
        <v>49</v>
      </c>
    </row>
    <row r="891" spans="1:15">
      <c r="A891" s="22">
        <v>2789</v>
      </c>
      <c r="B891" s="23">
        <v>26255</v>
      </c>
      <c r="C891" s="13" t="s">
        <v>119</v>
      </c>
      <c r="D891" s="15"/>
      <c r="K891" s="5">
        <v>2813</v>
      </c>
      <c r="L891" s="5" t="s">
        <v>234</v>
      </c>
      <c r="M891" s="5" t="s">
        <v>235</v>
      </c>
      <c r="N891" s="6" t="s">
        <v>32</v>
      </c>
      <c r="O891" s="7">
        <v>50</v>
      </c>
    </row>
    <row r="892" spans="1:15">
      <c r="A892" s="22">
        <v>2790</v>
      </c>
      <c r="B892" s="23">
        <v>26285</v>
      </c>
      <c r="C892" s="13" t="s">
        <v>125</v>
      </c>
      <c r="D892" s="15"/>
      <c r="K892" s="5">
        <v>2814</v>
      </c>
      <c r="L892" s="5" t="s">
        <v>236</v>
      </c>
      <c r="M892" s="5" t="s">
        <v>237</v>
      </c>
      <c r="N892" s="6" t="s">
        <v>42</v>
      </c>
      <c r="O892" s="7">
        <v>51</v>
      </c>
    </row>
    <row r="893" spans="1:15">
      <c r="A893" s="22">
        <v>2791</v>
      </c>
      <c r="B893" s="23">
        <v>26314</v>
      </c>
      <c r="C893" s="13" t="s">
        <v>14</v>
      </c>
      <c r="D893" s="15"/>
      <c r="K893" s="5">
        <v>2815</v>
      </c>
      <c r="L893" s="5" t="s">
        <v>238</v>
      </c>
      <c r="M893" s="5" t="s">
        <v>239</v>
      </c>
      <c r="N893" s="6" t="s">
        <v>52</v>
      </c>
      <c r="O893" s="7">
        <v>52</v>
      </c>
    </row>
    <row r="894" spans="1:15">
      <c r="A894" s="22">
        <v>2792</v>
      </c>
      <c r="B894" s="23">
        <v>26344</v>
      </c>
      <c r="C894" s="13" t="s">
        <v>27</v>
      </c>
      <c r="D894" s="15"/>
      <c r="K894" s="5">
        <v>2816</v>
      </c>
      <c r="L894" s="5" t="s">
        <v>240</v>
      </c>
      <c r="M894" s="5" t="s">
        <v>241</v>
      </c>
      <c r="N894" s="6" t="s">
        <v>61</v>
      </c>
      <c r="O894" s="7">
        <v>53</v>
      </c>
    </row>
    <row r="895" spans="1:15">
      <c r="A895" s="22">
        <v>2793</v>
      </c>
      <c r="B895" s="23">
        <v>26373</v>
      </c>
      <c r="C895" s="13" t="s">
        <v>38</v>
      </c>
      <c r="D895" s="15"/>
      <c r="K895" s="5">
        <v>2817</v>
      </c>
      <c r="L895" s="5" t="s">
        <v>242</v>
      </c>
      <c r="M895" s="5" t="s">
        <v>243</v>
      </c>
      <c r="N895" s="6" t="s">
        <v>70</v>
      </c>
      <c r="O895" s="7">
        <v>54</v>
      </c>
    </row>
    <row r="896" spans="1:15">
      <c r="A896" s="22">
        <v>2794</v>
      </c>
      <c r="B896" s="23">
        <v>26403</v>
      </c>
      <c r="C896" s="13" t="s">
        <v>47</v>
      </c>
      <c r="D896" s="15"/>
      <c r="K896" s="5">
        <v>2818</v>
      </c>
      <c r="L896" s="5" t="s">
        <v>244</v>
      </c>
      <c r="M896" s="5" t="s">
        <v>245</v>
      </c>
      <c r="N896" s="6" t="s">
        <v>79</v>
      </c>
      <c r="O896" s="7">
        <v>55</v>
      </c>
    </row>
    <row r="897" spans="1:15">
      <c r="A897" s="22">
        <v>2795</v>
      </c>
      <c r="B897" s="23">
        <v>26432</v>
      </c>
      <c r="C897" s="13" t="s">
        <v>57</v>
      </c>
      <c r="D897" s="15"/>
      <c r="K897" s="5">
        <v>2819</v>
      </c>
      <c r="L897" s="5" t="s">
        <v>246</v>
      </c>
      <c r="M897" s="5" t="s">
        <v>247</v>
      </c>
      <c r="N897" s="6" t="s">
        <v>88</v>
      </c>
      <c r="O897" s="7">
        <v>56</v>
      </c>
    </row>
    <row r="898" spans="1:15">
      <c r="A898" s="22">
        <v>2796</v>
      </c>
      <c r="B898" s="23">
        <v>26461</v>
      </c>
      <c r="C898" s="13" t="s">
        <v>66</v>
      </c>
      <c r="D898" s="15"/>
      <c r="K898" s="5">
        <v>2820</v>
      </c>
      <c r="L898" s="5" t="s">
        <v>248</v>
      </c>
      <c r="M898" s="5" t="s">
        <v>249</v>
      </c>
      <c r="N898" s="6" t="s">
        <v>97</v>
      </c>
      <c r="O898" s="7">
        <v>57</v>
      </c>
    </row>
    <row r="899" spans="1:15">
      <c r="A899" s="22">
        <v>2797</v>
      </c>
      <c r="B899" s="23">
        <v>26491</v>
      </c>
      <c r="C899" s="13" t="s">
        <v>75</v>
      </c>
      <c r="D899" s="15"/>
      <c r="K899" s="5">
        <v>2821</v>
      </c>
      <c r="L899" s="5" t="s">
        <v>250</v>
      </c>
      <c r="M899" s="5" t="s">
        <v>251</v>
      </c>
      <c r="N899" s="6" t="s">
        <v>106</v>
      </c>
      <c r="O899" s="7">
        <v>58</v>
      </c>
    </row>
    <row r="900" spans="1:15">
      <c r="A900" s="22">
        <v>2798</v>
      </c>
      <c r="B900" s="23">
        <v>26520</v>
      </c>
      <c r="C900" s="13" t="s">
        <v>84</v>
      </c>
      <c r="D900" s="15"/>
      <c r="K900" s="5">
        <v>2822</v>
      </c>
      <c r="L900" s="5" t="s">
        <v>252</v>
      </c>
      <c r="M900" s="5" t="s">
        <v>253</v>
      </c>
      <c r="N900" s="6" t="s">
        <v>115</v>
      </c>
      <c r="O900" s="7">
        <v>59</v>
      </c>
    </row>
    <row r="901" spans="1:15">
      <c r="A901" s="22">
        <v>2799</v>
      </c>
      <c r="B901" s="23">
        <v>26550</v>
      </c>
      <c r="C901" s="13" t="s">
        <v>93</v>
      </c>
      <c r="D901" s="15"/>
      <c r="K901" s="5">
        <v>2823</v>
      </c>
      <c r="L901" s="5" t="s">
        <v>254</v>
      </c>
      <c r="M901" s="5" t="s">
        <v>255</v>
      </c>
      <c r="N901" s="6" t="s">
        <v>123</v>
      </c>
      <c r="O901" s="7">
        <v>60</v>
      </c>
    </row>
    <row r="902" spans="1:15">
      <c r="A902" s="22">
        <v>2800</v>
      </c>
      <c r="B902" s="23">
        <v>26579</v>
      </c>
      <c r="C902" s="13" t="s">
        <v>110</v>
      </c>
      <c r="D902" s="15"/>
      <c r="K902" s="5">
        <v>2824</v>
      </c>
      <c r="L902" s="5" t="s">
        <v>19</v>
      </c>
      <c r="M902" s="10" t="s">
        <v>20</v>
      </c>
      <c r="N902" s="6" t="s">
        <v>21</v>
      </c>
      <c r="O902" s="7">
        <v>1</v>
      </c>
    </row>
    <row r="903" spans="1:15">
      <c r="A903" s="22">
        <v>2801</v>
      </c>
      <c r="B903" s="23">
        <v>26609</v>
      </c>
      <c r="C903" s="13" t="s">
        <v>119</v>
      </c>
      <c r="D903" s="15"/>
      <c r="K903" s="5">
        <v>2825</v>
      </c>
      <c r="L903" s="5" t="s">
        <v>30</v>
      </c>
      <c r="M903" s="5" t="s">
        <v>31</v>
      </c>
      <c r="N903" s="6" t="s">
        <v>32</v>
      </c>
      <c r="O903" s="7">
        <v>2</v>
      </c>
    </row>
    <row r="904" spans="1:15">
      <c r="A904" s="22">
        <v>2802</v>
      </c>
      <c r="B904" s="23">
        <v>26639</v>
      </c>
      <c r="C904" s="13" t="s">
        <v>125</v>
      </c>
      <c r="D904" s="15"/>
      <c r="K904" s="5">
        <v>2826</v>
      </c>
      <c r="L904" s="5" t="s">
        <v>40</v>
      </c>
      <c r="M904" s="5" t="s">
        <v>41</v>
      </c>
      <c r="N904" s="6" t="s">
        <v>42</v>
      </c>
      <c r="O904" s="7">
        <v>3</v>
      </c>
    </row>
    <row r="905" spans="1:15">
      <c r="A905" s="22">
        <v>2803</v>
      </c>
      <c r="B905" s="23">
        <v>26668</v>
      </c>
      <c r="C905" s="13" t="s">
        <v>14</v>
      </c>
      <c r="D905" s="15"/>
      <c r="K905" s="5">
        <v>2827</v>
      </c>
      <c r="L905" s="5" t="s">
        <v>50</v>
      </c>
      <c r="M905" s="5" t="s">
        <v>51</v>
      </c>
      <c r="N905" s="6" t="s">
        <v>52</v>
      </c>
      <c r="O905" s="7">
        <v>4</v>
      </c>
    </row>
    <row r="906" spans="1:15">
      <c r="A906" s="22">
        <v>2804</v>
      </c>
      <c r="B906" s="23">
        <v>26698</v>
      </c>
      <c r="C906" s="13" t="s">
        <v>27</v>
      </c>
      <c r="D906" s="15"/>
      <c r="K906" s="5">
        <v>2828</v>
      </c>
      <c r="L906" s="5" t="s">
        <v>59</v>
      </c>
      <c r="M906" s="5" t="s">
        <v>60</v>
      </c>
      <c r="N906" s="6" t="s">
        <v>61</v>
      </c>
      <c r="O906" s="7">
        <v>5</v>
      </c>
    </row>
    <row r="907" spans="1:15">
      <c r="A907" s="22">
        <v>2805</v>
      </c>
      <c r="B907" s="23">
        <v>26728</v>
      </c>
      <c r="C907" s="13" t="s">
        <v>38</v>
      </c>
      <c r="D907" s="15"/>
      <c r="K907" s="5">
        <v>2829</v>
      </c>
      <c r="L907" s="5" t="s">
        <v>68</v>
      </c>
      <c r="M907" s="5" t="s">
        <v>69</v>
      </c>
      <c r="N907" s="6" t="s">
        <v>70</v>
      </c>
      <c r="O907" s="7">
        <v>6</v>
      </c>
    </row>
    <row r="908" spans="1:15">
      <c r="A908" s="22">
        <v>2806</v>
      </c>
      <c r="B908" s="23">
        <v>26757</v>
      </c>
      <c r="C908" s="13" t="s">
        <v>47</v>
      </c>
      <c r="D908" s="15"/>
      <c r="K908" s="5">
        <v>2830</v>
      </c>
      <c r="L908" s="5" t="s">
        <v>77</v>
      </c>
      <c r="M908" s="5" t="s">
        <v>78</v>
      </c>
      <c r="N908" s="6" t="s">
        <v>79</v>
      </c>
      <c r="O908" s="7">
        <v>7</v>
      </c>
    </row>
    <row r="909" spans="1:15">
      <c r="A909" s="22">
        <v>2807</v>
      </c>
      <c r="B909" s="23">
        <v>26787</v>
      </c>
      <c r="C909" s="13" t="s">
        <v>57</v>
      </c>
      <c r="D909" s="15"/>
      <c r="K909" s="5">
        <v>2831</v>
      </c>
      <c r="L909" s="5" t="s">
        <v>86</v>
      </c>
      <c r="M909" s="5" t="s">
        <v>87</v>
      </c>
      <c r="N909" s="6" t="s">
        <v>88</v>
      </c>
      <c r="O909" s="7">
        <v>8</v>
      </c>
    </row>
    <row r="910" spans="1:15">
      <c r="A910" s="22">
        <v>2808</v>
      </c>
      <c r="B910" s="23">
        <v>26816</v>
      </c>
      <c r="C910" s="13" t="s">
        <v>66</v>
      </c>
      <c r="D910" s="15"/>
      <c r="K910" s="5">
        <v>2832</v>
      </c>
      <c r="L910" s="5" t="s">
        <v>95</v>
      </c>
      <c r="M910" s="5" t="s">
        <v>96</v>
      </c>
      <c r="N910" s="6" t="s">
        <v>97</v>
      </c>
      <c r="O910" s="7">
        <v>9</v>
      </c>
    </row>
    <row r="911" spans="1:15">
      <c r="A911" s="22">
        <v>2809</v>
      </c>
      <c r="B911" s="23">
        <v>26845</v>
      </c>
      <c r="C911" s="13" t="s">
        <v>75</v>
      </c>
      <c r="D911" s="15"/>
      <c r="K911" s="5">
        <v>2833</v>
      </c>
      <c r="L911" s="5" t="s">
        <v>104</v>
      </c>
      <c r="M911" s="5" t="s">
        <v>105</v>
      </c>
      <c r="N911" s="6" t="s">
        <v>106</v>
      </c>
      <c r="O911" s="7">
        <v>10</v>
      </c>
    </row>
    <row r="912" spans="1:15">
      <c r="A912" s="22">
        <v>2810</v>
      </c>
      <c r="B912" s="23">
        <v>26875</v>
      </c>
      <c r="C912" s="13" t="s">
        <v>84</v>
      </c>
      <c r="D912" s="15"/>
      <c r="K912" s="5">
        <v>2834</v>
      </c>
      <c r="L912" s="5" t="s">
        <v>113</v>
      </c>
      <c r="M912" s="5" t="s">
        <v>114</v>
      </c>
      <c r="N912" s="6" t="s">
        <v>115</v>
      </c>
      <c r="O912" s="7">
        <v>11</v>
      </c>
    </row>
    <row r="913" spans="1:15">
      <c r="A913" s="22">
        <v>2811</v>
      </c>
      <c r="B913" s="23">
        <v>26904</v>
      </c>
      <c r="C913" s="13" t="s">
        <v>93</v>
      </c>
      <c r="D913" s="15"/>
      <c r="K913" s="5">
        <v>2835</v>
      </c>
      <c r="L913" s="5" t="s">
        <v>121</v>
      </c>
      <c r="M913" s="5" t="s">
        <v>122</v>
      </c>
      <c r="N913" s="6" t="s">
        <v>123</v>
      </c>
      <c r="O913" s="7">
        <v>12</v>
      </c>
    </row>
    <row r="914" spans="1:15">
      <c r="A914" s="22">
        <v>2812</v>
      </c>
      <c r="B914" s="23">
        <v>26933</v>
      </c>
      <c r="C914" s="13" t="s">
        <v>110</v>
      </c>
      <c r="D914" s="15"/>
      <c r="K914" s="5">
        <v>2836</v>
      </c>
      <c r="L914" s="5" t="s">
        <v>127</v>
      </c>
      <c r="M914" s="5" t="s">
        <v>128</v>
      </c>
      <c r="N914" s="6" t="s">
        <v>21</v>
      </c>
      <c r="O914" s="7">
        <v>13</v>
      </c>
    </row>
    <row r="915" spans="1:15">
      <c r="A915" s="22">
        <v>2813</v>
      </c>
      <c r="B915" s="23">
        <v>26963</v>
      </c>
      <c r="C915" s="13" t="s">
        <v>119</v>
      </c>
      <c r="D915" s="15"/>
      <c r="K915" s="5">
        <v>2837</v>
      </c>
      <c r="L915" s="5" t="s">
        <v>131</v>
      </c>
      <c r="M915" s="5" t="s">
        <v>132</v>
      </c>
      <c r="N915" s="6" t="s">
        <v>32</v>
      </c>
      <c r="O915" s="7">
        <v>14</v>
      </c>
    </row>
    <row r="916" spans="1:15">
      <c r="A916" s="22">
        <v>2814</v>
      </c>
      <c r="B916" s="23">
        <v>26993</v>
      </c>
      <c r="C916" s="13" t="s">
        <v>125</v>
      </c>
      <c r="D916" s="15"/>
      <c r="K916" s="5">
        <v>2838</v>
      </c>
      <c r="L916" s="5" t="s">
        <v>135</v>
      </c>
      <c r="M916" s="5" t="s">
        <v>136</v>
      </c>
      <c r="N916" s="6" t="s">
        <v>42</v>
      </c>
      <c r="O916" s="7">
        <v>15</v>
      </c>
    </row>
    <row r="917" spans="1:15">
      <c r="A917" s="22">
        <v>2815</v>
      </c>
      <c r="B917" s="23">
        <v>27022</v>
      </c>
      <c r="C917" s="13" t="s">
        <v>14</v>
      </c>
      <c r="D917" s="15"/>
      <c r="K917" s="5">
        <v>2839</v>
      </c>
      <c r="L917" s="5" t="s">
        <v>139</v>
      </c>
      <c r="M917" s="5" t="s">
        <v>140</v>
      </c>
      <c r="N917" s="6" t="s">
        <v>52</v>
      </c>
      <c r="O917" s="7">
        <v>16</v>
      </c>
    </row>
    <row r="918" spans="1:15">
      <c r="A918" s="22">
        <v>2816</v>
      </c>
      <c r="B918" s="23">
        <v>27052</v>
      </c>
      <c r="C918" s="13" t="s">
        <v>27</v>
      </c>
      <c r="D918" s="15"/>
      <c r="K918" s="5">
        <v>2840</v>
      </c>
      <c r="L918" s="5" t="s">
        <v>143</v>
      </c>
      <c r="M918" s="5" t="s">
        <v>144</v>
      </c>
      <c r="N918" s="6" t="s">
        <v>61</v>
      </c>
      <c r="O918" s="7">
        <v>17</v>
      </c>
    </row>
    <row r="919" spans="1:15">
      <c r="A919" s="22">
        <v>2817</v>
      </c>
      <c r="B919" s="23">
        <v>27082</v>
      </c>
      <c r="C919" s="13" t="s">
        <v>38</v>
      </c>
      <c r="D919" s="15"/>
      <c r="K919" s="5">
        <v>2841</v>
      </c>
      <c r="L919" s="5" t="s">
        <v>147</v>
      </c>
      <c r="M919" s="5" t="s">
        <v>148</v>
      </c>
      <c r="N919" s="6" t="s">
        <v>70</v>
      </c>
      <c r="O919" s="7">
        <v>18</v>
      </c>
    </row>
    <row r="920" spans="1:15">
      <c r="A920" s="22">
        <v>2818</v>
      </c>
      <c r="B920" s="23">
        <v>27112</v>
      </c>
      <c r="C920" s="13" t="s">
        <v>47</v>
      </c>
      <c r="D920" s="15"/>
      <c r="K920" s="5">
        <v>2842</v>
      </c>
      <c r="L920" s="5" t="s">
        <v>151</v>
      </c>
      <c r="M920" s="5" t="s">
        <v>152</v>
      </c>
      <c r="N920" s="6" t="s">
        <v>79</v>
      </c>
      <c r="O920" s="7">
        <v>19</v>
      </c>
    </row>
    <row r="921" spans="1:15">
      <c r="A921" s="22">
        <v>2819</v>
      </c>
      <c r="B921" s="23">
        <v>27141</v>
      </c>
      <c r="C921" s="13" t="s">
        <v>57</v>
      </c>
      <c r="D921" s="15"/>
      <c r="K921" s="5">
        <v>2843</v>
      </c>
      <c r="L921" s="5" t="s">
        <v>155</v>
      </c>
      <c r="M921" s="5" t="s">
        <v>156</v>
      </c>
      <c r="N921" s="6" t="s">
        <v>88</v>
      </c>
      <c r="O921" s="7">
        <v>20</v>
      </c>
    </row>
    <row r="922" spans="1:15">
      <c r="A922" s="22">
        <v>2820</v>
      </c>
      <c r="B922" s="23">
        <v>27171</v>
      </c>
      <c r="C922" s="13" t="s">
        <v>256</v>
      </c>
      <c r="D922" s="15"/>
      <c r="K922" s="5">
        <v>2844</v>
      </c>
      <c r="L922" s="5" t="s">
        <v>159</v>
      </c>
      <c r="M922" s="5" t="s">
        <v>160</v>
      </c>
      <c r="N922" s="6" t="s">
        <v>97</v>
      </c>
      <c r="O922" s="7">
        <v>21</v>
      </c>
    </row>
    <row r="923" spans="1:15">
      <c r="A923" s="22">
        <v>2821</v>
      </c>
      <c r="B923" s="23">
        <v>27200</v>
      </c>
      <c r="C923" s="13" t="s">
        <v>66</v>
      </c>
      <c r="D923" s="15"/>
      <c r="K923" s="5">
        <v>2845</v>
      </c>
      <c r="L923" s="5" t="s">
        <v>163</v>
      </c>
      <c r="M923" s="5" t="s">
        <v>164</v>
      </c>
      <c r="N923" s="6" t="s">
        <v>106</v>
      </c>
      <c r="O923" s="7">
        <v>22</v>
      </c>
    </row>
    <row r="924" spans="1:15">
      <c r="A924" s="22">
        <v>2822</v>
      </c>
      <c r="B924" s="23">
        <v>27229</v>
      </c>
      <c r="C924" s="13" t="s">
        <v>75</v>
      </c>
      <c r="D924" s="15"/>
      <c r="K924" s="5">
        <v>2846</v>
      </c>
      <c r="L924" s="5" t="s">
        <v>167</v>
      </c>
      <c r="M924" s="5" t="s">
        <v>168</v>
      </c>
      <c r="N924" s="6" t="s">
        <v>115</v>
      </c>
      <c r="O924" s="7">
        <v>23</v>
      </c>
    </row>
    <row r="925" spans="1:15">
      <c r="A925" s="22">
        <v>2823</v>
      </c>
      <c r="B925" s="23">
        <v>27259</v>
      </c>
      <c r="C925" s="13" t="s">
        <v>84</v>
      </c>
      <c r="D925" s="15"/>
      <c r="K925" s="5">
        <v>2847</v>
      </c>
      <c r="L925" s="5" t="s">
        <v>171</v>
      </c>
      <c r="M925" s="5" t="s">
        <v>172</v>
      </c>
      <c r="N925" s="6" t="s">
        <v>123</v>
      </c>
      <c r="O925" s="7">
        <v>24</v>
      </c>
    </row>
    <row r="926" spans="1:15">
      <c r="A926" s="22">
        <v>2824</v>
      </c>
      <c r="B926" s="23">
        <v>27288</v>
      </c>
      <c r="C926" s="13" t="s">
        <v>93</v>
      </c>
      <c r="D926" s="15"/>
      <c r="K926" s="5">
        <v>2848</v>
      </c>
      <c r="L926" s="5" t="s">
        <v>175</v>
      </c>
      <c r="M926" s="5" t="s">
        <v>176</v>
      </c>
      <c r="N926" s="6" t="s">
        <v>21</v>
      </c>
      <c r="O926" s="7">
        <v>25</v>
      </c>
    </row>
    <row r="927" spans="1:15">
      <c r="A927" s="22">
        <v>2825</v>
      </c>
      <c r="B927" s="23">
        <v>27317</v>
      </c>
      <c r="C927" s="13" t="s">
        <v>110</v>
      </c>
      <c r="D927" s="15"/>
      <c r="K927" s="5">
        <v>2849</v>
      </c>
      <c r="L927" s="5" t="s">
        <v>179</v>
      </c>
      <c r="M927" s="5" t="s">
        <v>180</v>
      </c>
      <c r="N927" s="6" t="s">
        <v>32</v>
      </c>
      <c r="O927" s="7">
        <v>26</v>
      </c>
    </row>
    <row r="928" spans="1:15">
      <c r="A928" s="22">
        <v>2826</v>
      </c>
      <c r="B928" s="23">
        <v>27347</v>
      </c>
      <c r="C928" s="13" t="s">
        <v>119</v>
      </c>
      <c r="D928" s="15"/>
      <c r="K928" s="5">
        <v>2850</v>
      </c>
      <c r="L928" s="5" t="s">
        <v>182</v>
      </c>
      <c r="M928" s="5" t="s">
        <v>183</v>
      </c>
      <c r="N928" s="6" t="s">
        <v>42</v>
      </c>
      <c r="O928" s="7">
        <v>27</v>
      </c>
    </row>
    <row r="929" spans="1:15">
      <c r="A929" s="22">
        <v>2827</v>
      </c>
      <c r="B929" s="23">
        <v>27377</v>
      </c>
      <c r="C929" s="13" t="s">
        <v>125</v>
      </c>
      <c r="D929" s="15"/>
      <c r="K929" s="5">
        <v>2851</v>
      </c>
      <c r="L929" s="5" t="s">
        <v>185</v>
      </c>
      <c r="M929" s="5" t="s">
        <v>186</v>
      </c>
      <c r="N929" s="6" t="s">
        <v>52</v>
      </c>
      <c r="O929" s="7">
        <v>28</v>
      </c>
    </row>
    <row r="930" spans="1:15">
      <c r="A930" s="22">
        <v>2828</v>
      </c>
      <c r="B930" s="23">
        <v>27406</v>
      </c>
      <c r="C930" s="13" t="s">
        <v>14</v>
      </c>
      <c r="D930" s="15"/>
      <c r="K930" s="5">
        <v>2852</v>
      </c>
      <c r="L930" s="5" t="s">
        <v>188</v>
      </c>
      <c r="M930" s="5" t="s">
        <v>189</v>
      </c>
      <c r="N930" s="6" t="s">
        <v>61</v>
      </c>
      <c r="O930" s="7">
        <v>29</v>
      </c>
    </row>
    <row r="931" spans="1:15">
      <c r="A931" s="22">
        <v>2829</v>
      </c>
      <c r="B931" s="23">
        <v>27436</v>
      </c>
      <c r="C931" s="13" t="s">
        <v>27</v>
      </c>
      <c r="D931" s="15"/>
      <c r="K931" s="5">
        <v>2853</v>
      </c>
      <c r="L931" s="5" t="s">
        <v>191</v>
      </c>
      <c r="M931" s="5" t="s">
        <v>192</v>
      </c>
      <c r="N931" s="6" t="s">
        <v>70</v>
      </c>
      <c r="O931" s="7">
        <v>30</v>
      </c>
    </row>
    <row r="932" spans="1:15">
      <c r="A932" s="22">
        <v>2830</v>
      </c>
      <c r="B932" s="23">
        <v>27466</v>
      </c>
      <c r="C932" s="13" t="s">
        <v>38</v>
      </c>
      <c r="D932" s="15"/>
      <c r="K932" s="5">
        <v>2854</v>
      </c>
      <c r="L932" s="5" t="s">
        <v>194</v>
      </c>
      <c r="M932" s="5" t="s">
        <v>195</v>
      </c>
      <c r="N932" s="6" t="s">
        <v>79</v>
      </c>
      <c r="O932" s="7">
        <v>31</v>
      </c>
    </row>
    <row r="933" spans="1:15">
      <c r="A933" s="22">
        <v>2831</v>
      </c>
      <c r="B933" s="23">
        <v>27496</v>
      </c>
      <c r="C933" s="13" t="s">
        <v>47</v>
      </c>
      <c r="D933" s="15"/>
      <c r="K933" s="5">
        <v>2855</v>
      </c>
      <c r="L933" s="5" t="s">
        <v>197</v>
      </c>
      <c r="M933" s="5" t="s">
        <v>198</v>
      </c>
      <c r="N933" s="6" t="s">
        <v>88</v>
      </c>
      <c r="O933" s="7">
        <v>32</v>
      </c>
    </row>
    <row r="934" spans="1:15">
      <c r="A934" s="22">
        <v>2832</v>
      </c>
      <c r="B934" s="23">
        <v>27525</v>
      </c>
      <c r="C934" s="13" t="s">
        <v>57</v>
      </c>
      <c r="D934" s="15"/>
      <c r="K934" s="5">
        <v>2856</v>
      </c>
      <c r="L934" s="5" t="s">
        <v>199</v>
      </c>
      <c r="M934" s="5" t="s">
        <v>200</v>
      </c>
      <c r="N934" s="6" t="s">
        <v>97</v>
      </c>
      <c r="O934" s="7">
        <v>33</v>
      </c>
    </row>
    <row r="935" spans="1:15">
      <c r="A935" s="22">
        <v>2833</v>
      </c>
      <c r="B935" s="23">
        <v>27555</v>
      </c>
      <c r="C935" s="13" t="s">
        <v>66</v>
      </c>
      <c r="D935" s="15"/>
      <c r="K935" s="5">
        <v>2857</v>
      </c>
      <c r="L935" s="5" t="s">
        <v>201</v>
      </c>
      <c r="M935" s="5" t="s">
        <v>202</v>
      </c>
      <c r="N935" s="6" t="s">
        <v>106</v>
      </c>
      <c r="O935" s="7">
        <v>34</v>
      </c>
    </row>
    <row r="936" spans="1:15">
      <c r="A936" s="22">
        <v>2834</v>
      </c>
      <c r="B936" s="23">
        <v>27584</v>
      </c>
      <c r="C936" s="13" t="s">
        <v>75</v>
      </c>
      <c r="D936" s="15"/>
      <c r="K936" s="5">
        <v>2858</v>
      </c>
      <c r="L936" s="5" t="s">
        <v>203</v>
      </c>
      <c r="M936" s="5" t="s">
        <v>204</v>
      </c>
      <c r="N936" s="6" t="s">
        <v>115</v>
      </c>
      <c r="O936" s="7">
        <v>35</v>
      </c>
    </row>
    <row r="937" spans="1:15">
      <c r="A937" s="22">
        <v>2835</v>
      </c>
      <c r="B937" s="23">
        <v>27613</v>
      </c>
      <c r="C937" s="13" t="s">
        <v>84</v>
      </c>
      <c r="D937" s="15"/>
      <c r="K937" s="5">
        <v>2859</v>
      </c>
      <c r="L937" s="5" t="s">
        <v>205</v>
      </c>
      <c r="M937" s="5" t="s">
        <v>206</v>
      </c>
      <c r="N937" s="6" t="s">
        <v>123</v>
      </c>
      <c r="O937" s="7">
        <v>36</v>
      </c>
    </row>
    <row r="938" spans="1:15">
      <c r="A938" s="22">
        <v>2836</v>
      </c>
      <c r="B938" s="23">
        <v>27643</v>
      </c>
      <c r="C938" s="13" t="s">
        <v>93</v>
      </c>
      <c r="D938" s="15"/>
      <c r="K938" s="5">
        <v>2860</v>
      </c>
      <c r="L938" s="5" t="s">
        <v>207</v>
      </c>
      <c r="M938" s="5" t="s">
        <v>208</v>
      </c>
      <c r="N938" s="6" t="s">
        <v>21</v>
      </c>
      <c r="O938" s="7">
        <v>37</v>
      </c>
    </row>
    <row r="939" spans="1:15">
      <c r="A939" s="22">
        <v>2837</v>
      </c>
      <c r="B939" s="23">
        <v>27672</v>
      </c>
      <c r="C939" s="13" t="s">
        <v>110</v>
      </c>
      <c r="D939" s="15"/>
      <c r="K939" s="5">
        <v>2861</v>
      </c>
      <c r="L939" s="5" t="s">
        <v>209</v>
      </c>
      <c r="M939" s="5" t="s">
        <v>210</v>
      </c>
      <c r="N939" s="6" t="s">
        <v>32</v>
      </c>
      <c r="O939" s="7">
        <v>38</v>
      </c>
    </row>
    <row r="940" spans="1:15">
      <c r="A940" s="22">
        <v>2838</v>
      </c>
      <c r="B940" s="23">
        <v>27701</v>
      </c>
      <c r="C940" s="13" t="s">
        <v>119</v>
      </c>
      <c r="D940" s="15"/>
      <c r="K940" s="5">
        <v>2862</v>
      </c>
      <c r="L940" s="5" t="s">
        <v>211</v>
      </c>
      <c r="M940" s="5" t="s">
        <v>212</v>
      </c>
      <c r="N940" s="6" t="s">
        <v>42</v>
      </c>
      <c r="O940" s="7">
        <v>39</v>
      </c>
    </row>
    <row r="941" spans="1:15">
      <c r="A941" s="22">
        <v>2839</v>
      </c>
      <c r="B941" s="23">
        <v>27731</v>
      </c>
      <c r="C941" s="13" t="s">
        <v>125</v>
      </c>
      <c r="D941" s="15"/>
      <c r="K941" s="5">
        <v>2863</v>
      </c>
      <c r="L941" s="5" t="s">
        <v>213</v>
      </c>
      <c r="M941" s="5" t="s">
        <v>214</v>
      </c>
      <c r="N941" s="6" t="s">
        <v>52</v>
      </c>
      <c r="O941" s="7">
        <v>40</v>
      </c>
    </row>
    <row r="942" spans="1:15">
      <c r="A942" s="22">
        <v>2840</v>
      </c>
      <c r="B942" s="23">
        <v>27760</v>
      </c>
      <c r="C942" s="13" t="s">
        <v>14</v>
      </c>
      <c r="D942" s="15"/>
      <c r="K942" s="5">
        <v>2864</v>
      </c>
      <c r="L942" s="5" t="s">
        <v>215</v>
      </c>
      <c r="M942" s="5" t="s">
        <v>216</v>
      </c>
      <c r="N942" s="6" t="s">
        <v>61</v>
      </c>
      <c r="O942" s="7">
        <v>41</v>
      </c>
    </row>
    <row r="943" spans="1:15">
      <c r="A943" s="22">
        <v>2841</v>
      </c>
      <c r="B943" s="23">
        <v>27790</v>
      </c>
      <c r="C943" s="13" t="s">
        <v>27</v>
      </c>
      <c r="D943" s="15"/>
      <c r="K943" s="5">
        <v>2865</v>
      </c>
      <c r="L943" s="5" t="s">
        <v>217</v>
      </c>
      <c r="M943" s="5" t="s">
        <v>218</v>
      </c>
      <c r="N943" s="6" t="s">
        <v>70</v>
      </c>
      <c r="O943" s="7">
        <v>42</v>
      </c>
    </row>
    <row r="944" spans="1:15">
      <c r="A944" s="22">
        <v>2842</v>
      </c>
      <c r="B944" s="23">
        <v>27820</v>
      </c>
      <c r="C944" s="13" t="s">
        <v>38</v>
      </c>
      <c r="D944" s="15"/>
      <c r="K944" s="5">
        <v>2866</v>
      </c>
      <c r="L944" s="5" t="s">
        <v>219</v>
      </c>
      <c r="M944" s="5" t="s">
        <v>220</v>
      </c>
      <c r="N944" s="6" t="s">
        <v>79</v>
      </c>
      <c r="O944" s="7">
        <v>43</v>
      </c>
    </row>
    <row r="945" spans="1:15">
      <c r="A945" s="22">
        <v>2843</v>
      </c>
      <c r="B945" s="23">
        <v>27850</v>
      </c>
      <c r="C945" s="13" t="s">
        <v>47</v>
      </c>
      <c r="D945" s="15"/>
      <c r="K945" s="5">
        <v>2867</v>
      </c>
      <c r="L945" s="5" t="s">
        <v>222</v>
      </c>
      <c r="M945" s="5" t="s">
        <v>223</v>
      </c>
      <c r="N945" s="6" t="s">
        <v>88</v>
      </c>
      <c r="O945" s="7">
        <v>44</v>
      </c>
    </row>
    <row r="946" spans="1:15">
      <c r="A946" s="22">
        <v>2844</v>
      </c>
      <c r="B946" s="23">
        <v>27879</v>
      </c>
      <c r="C946" s="13" t="s">
        <v>57</v>
      </c>
      <c r="D946" s="15"/>
      <c r="K946" s="5">
        <v>2868</v>
      </c>
      <c r="L946" s="5" t="s">
        <v>224</v>
      </c>
      <c r="M946" s="5" t="s">
        <v>225</v>
      </c>
      <c r="N946" s="6" t="s">
        <v>97</v>
      </c>
      <c r="O946" s="7">
        <v>45</v>
      </c>
    </row>
    <row r="947" spans="1:15">
      <c r="A947" s="22">
        <v>2845</v>
      </c>
      <c r="B947" s="23">
        <v>27909</v>
      </c>
      <c r="C947" s="13" t="s">
        <v>66</v>
      </c>
      <c r="D947" s="15"/>
      <c r="K947" s="5">
        <v>2869</v>
      </c>
      <c r="L947" s="5" t="s">
        <v>226</v>
      </c>
      <c r="M947" s="5" t="s">
        <v>227</v>
      </c>
      <c r="N947" s="6" t="s">
        <v>106</v>
      </c>
      <c r="O947" s="7">
        <v>46</v>
      </c>
    </row>
    <row r="948" spans="1:15">
      <c r="A948" s="22">
        <v>2846</v>
      </c>
      <c r="B948" s="23">
        <v>27938</v>
      </c>
      <c r="C948" s="13" t="s">
        <v>75</v>
      </c>
      <c r="D948" s="15"/>
      <c r="K948" s="5">
        <v>2870</v>
      </c>
      <c r="L948" s="5" t="s">
        <v>228</v>
      </c>
      <c r="M948" s="5" t="s">
        <v>229</v>
      </c>
      <c r="N948" s="6" t="s">
        <v>115</v>
      </c>
      <c r="O948" s="7">
        <v>47</v>
      </c>
    </row>
    <row r="949" spans="1:15">
      <c r="A949" s="22">
        <v>2847</v>
      </c>
      <c r="B949" s="23">
        <v>27968</v>
      </c>
      <c r="C949" s="13" t="s">
        <v>84</v>
      </c>
      <c r="D949" s="15"/>
      <c r="K949" s="5">
        <v>2871</v>
      </c>
      <c r="L949" s="5" t="s">
        <v>230</v>
      </c>
      <c r="M949" s="5" t="s">
        <v>231</v>
      </c>
      <c r="N949" s="6" t="s">
        <v>123</v>
      </c>
      <c r="O949" s="7">
        <v>48</v>
      </c>
    </row>
    <row r="950" spans="1:15">
      <c r="A950" s="22">
        <v>2848</v>
      </c>
      <c r="B950" s="23">
        <v>27997</v>
      </c>
      <c r="C950" s="13" t="s">
        <v>93</v>
      </c>
      <c r="D950" s="15"/>
      <c r="K950" s="5">
        <v>2872</v>
      </c>
      <c r="L950" s="5" t="s">
        <v>232</v>
      </c>
      <c r="M950" s="5" t="s">
        <v>233</v>
      </c>
      <c r="N950" s="6" t="s">
        <v>21</v>
      </c>
      <c r="O950" s="7">
        <v>49</v>
      </c>
    </row>
    <row r="951" spans="1:15">
      <c r="A951" s="22">
        <v>2849</v>
      </c>
      <c r="B951" s="23">
        <v>28027</v>
      </c>
      <c r="C951" s="13" t="s">
        <v>102</v>
      </c>
      <c r="D951" s="15"/>
      <c r="K951" s="5">
        <v>2873</v>
      </c>
      <c r="L951" s="5" t="s">
        <v>234</v>
      </c>
      <c r="M951" s="5" t="s">
        <v>235</v>
      </c>
      <c r="N951" s="6" t="s">
        <v>32</v>
      </c>
      <c r="O951" s="7">
        <v>50</v>
      </c>
    </row>
    <row r="952" spans="1:15">
      <c r="A952" s="22">
        <v>2850</v>
      </c>
      <c r="B952" s="23">
        <v>28056</v>
      </c>
      <c r="C952" s="13" t="s">
        <v>110</v>
      </c>
      <c r="D952" s="15"/>
      <c r="K952" s="5">
        <v>2874</v>
      </c>
      <c r="L952" s="5" t="s">
        <v>236</v>
      </c>
      <c r="M952" s="5" t="s">
        <v>237</v>
      </c>
      <c r="N952" s="6" t="s">
        <v>42</v>
      </c>
      <c r="O952" s="7">
        <v>51</v>
      </c>
    </row>
    <row r="953" spans="1:15">
      <c r="A953" s="22">
        <v>2851</v>
      </c>
      <c r="B953" s="23">
        <v>28085</v>
      </c>
      <c r="C953" s="13" t="s">
        <v>119</v>
      </c>
      <c r="D953" s="15"/>
      <c r="K953" s="5">
        <v>2875</v>
      </c>
      <c r="L953" s="5" t="s">
        <v>238</v>
      </c>
      <c r="M953" s="5" t="s">
        <v>239</v>
      </c>
      <c r="N953" s="6" t="s">
        <v>52</v>
      </c>
      <c r="O953" s="7">
        <v>52</v>
      </c>
    </row>
    <row r="954" spans="1:15">
      <c r="A954" s="22">
        <v>2852</v>
      </c>
      <c r="B954" s="23">
        <v>28115</v>
      </c>
      <c r="C954" s="13" t="s">
        <v>125</v>
      </c>
      <c r="D954" s="15"/>
      <c r="K954" s="5">
        <v>2876</v>
      </c>
      <c r="L954" s="5" t="s">
        <v>240</v>
      </c>
      <c r="M954" s="5" t="s">
        <v>241</v>
      </c>
      <c r="N954" s="6" t="s">
        <v>61</v>
      </c>
      <c r="O954" s="7">
        <v>53</v>
      </c>
    </row>
    <row r="955" spans="1:15">
      <c r="A955" s="22">
        <v>2853</v>
      </c>
      <c r="B955" s="23">
        <v>28144</v>
      </c>
      <c r="C955" s="13" t="s">
        <v>14</v>
      </c>
      <c r="D955" s="15"/>
      <c r="K955" s="5">
        <v>2877</v>
      </c>
      <c r="L955" s="5" t="s">
        <v>242</v>
      </c>
      <c r="M955" s="5" t="s">
        <v>243</v>
      </c>
      <c r="N955" s="6" t="s">
        <v>70</v>
      </c>
      <c r="O955" s="7">
        <v>54</v>
      </c>
    </row>
    <row r="956" spans="1:15">
      <c r="A956" s="22">
        <v>2854</v>
      </c>
      <c r="B956" s="23">
        <v>28174</v>
      </c>
      <c r="C956" s="13" t="s">
        <v>27</v>
      </c>
      <c r="D956" s="15"/>
      <c r="K956" s="5">
        <v>2878</v>
      </c>
      <c r="L956" s="5" t="s">
        <v>244</v>
      </c>
      <c r="M956" s="5" t="s">
        <v>245</v>
      </c>
      <c r="N956" s="6" t="s">
        <v>79</v>
      </c>
      <c r="O956" s="7">
        <v>55</v>
      </c>
    </row>
    <row r="957" spans="1:15">
      <c r="A957" s="22">
        <v>2855</v>
      </c>
      <c r="B957" s="23">
        <v>28204</v>
      </c>
      <c r="C957" s="13" t="s">
        <v>38</v>
      </c>
      <c r="D957" s="15"/>
      <c r="K957" s="5">
        <v>2879</v>
      </c>
      <c r="L957" s="5" t="s">
        <v>246</v>
      </c>
      <c r="M957" s="5" t="s">
        <v>247</v>
      </c>
      <c r="N957" s="6" t="s">
        <v>88</v>
      </c>
      <c r="O957" s="7">
        <v>56</v>
      </c>
    </row>
    <row r="958" spans="1:15">
      <c r="A958" s="22">
        <v>2856</v>
      </c>
      <c r="B958" s="23">
        <v>28233</v>
      </c>
      <c r="C958" s="13" t="s">
        <v>47</v>
      </c>
      <c r="D958" s="15"/>
      <c r="K958" s="5">
        <v>2880</v>
      </c>
      <c r="L958" s="5" t="s">
        <v>248</v>
      </c>
      <c r="M958" s="5" t="s">
        <v>249</v>
      </c>
      <c r="N958" s="6" t="s">
        <v>97</v>
      </c>
      <c r="O958" s="7">
        <v>57</v>
      </c>
    </row>
    <row r="959" spans="1:15">
      <c r="A959" s="22">
        <v>2857</v>
      </c>
      <c r="B959" s="23">
        <v>28263</v>
      </c>
      <c r="C959" s="13" t="s">
        <v>57</v>
      </c>
      <c r="D959" s="15"/>
      <c r="K959" s="5">
        <v>2881</v>
      </c>
      <c r="L959" s="5" t="s">
        <v>250</v>
      </c>
      <c r="M959" s="5" t="s">
        <v>251</v>
      </c>
      <c r="N959" s="6" t="s">
        <v>106</v>
      </c>
      <c r="O959" s="7">
        <v>58</v>
      </c>
    </row>
    <row r="960" spans="1:15">
      <c r="A960" s="22">
        <v>2858</v>
      </c>
      <c r="B960" s="23">
        <v>28293</v>
      </c>
      <c r="C960" s="13" t="s">
        <v>66</v>
      </c>
      <c r="D960" s="15"/>
      <c r="K960" s="5">
        <v>2882</v>
      </c>
      <c r="L960" s="5" t="s">
        <v>252</v>
      </c>
      <c r="M960" s="5" t="s">
        <v>253</v>
      </c>
      <c r="N960" s="6" t="s">
        <v>115</v>
      </c>
      <c r="O960" s="7">
        <v>59</v>
      </c>
    </row>
    <row r="961" spans="1:15">
      <c r="A961" s="22">
        <v>2859</v>
      </c>
      <c r="B961" s="23">
        <v>28322</v>
      </c>
      <c r="C961" s="13" t="s">
        <v>75</v>
      </c>
      <c r="D961" s="15"/>
      <c r="K961" s="5">
        <v>2883</v>
      </c>
      <c r="L961" s="5" t="s">
        <v>254</v>
      </c>
      <c r="M961" s="5" t="s">
        <v>255</v>
      </c>
      <c r="N961" s="6" t="s">
        <v>123</v>
      </c>
      <c r="O961" s="7">
        <v>60</v>
      </c>
    </row>
    <row r="962" spans="1:15">
      <c r="A962" s="22">
        <v>2860</v>
      </c>
      <c r="B962" s="23">
        <v>28352</v>
      </c>
      <c r="C962" s="13" t="s">
        <v>84</v>
      </c>
      <c r="D962" s="15"/>
      <c r="K962" s="5">
        <v>2884</v>
      </c>
      <c r="L962" s="5" t="s">
        <v>19</v>
      </c>
      <c r="M962" s="10" t="s">
        <v>20</v>
      </c>
      <c r="N962" s="6" t="s">
        <v>21</v>
      </c>
      <c r="O962" s="7">
        <v>1</v>
      </c>
    </row>
    <row r="963" spans="1:15">
      <c r="A963" s="22">
        <v>2861</v>
      </c>
      <c r="B963" s="23">
        <v>28381</v>
      </c>
      <c r="C963" s="13" t="s">
        <v>93</v>
      </c>
      <c r="D963" s="15"/>
      <c r="K963" s="5">
        <v>2885</v>
      </c>
      <c r="L963" s="5" t="s">
        <v>30</v>
      </c>
      <c r="M963" s="5" t="s">
        <v>31</v>
      </c>
      <c r="N963" s="6" t="s">
        <v>32</v>
      </c>
      <c r="O963" s="7">
        <v>2</v>
      </c>
    </row>
    <row r="964" spans="1:15">
      <c r="A964" s="22">
        <v>2862</v>
      </c>
      <c r="B964" s="23">
        <v>28411</v>
      </c>
      <c r="C964" s="13" t="s">
        <v>110</v>
      </c>
      <c r="D964" s="15"/>
      <c r="K964" s="5">
        <v>2886</v>
      </c>
      <c r="L964" s="5" t="s">
        <v>40</v>
      </c>
      <c r="M964" s="5" t="s">
        <v>41</v>
      </c>
      <c r="N964" s="6" t="s">
        <v>42</v>
      </c>
      <c r="O964" s="7">
        <v>3</v>
      </c>
    </row>
    <row r="965" spans="1:15">
      <c r="A965" s="22">
        <v>2863</v>
      </c>
      <c r="B965" s="23">
        <v>28440</v>
      </c>
      <c r="C965" s="13" t="s">
        <v>119</v>
      </c>
      <c r="D965" s="15"/>
      <c r="K965" s="5">
        <v>2887</v>
      </c>
      <c r="L965" s="5" t="s">
        <v>50</v>
      </c>
      <c r="M965" s="5" t="s">
        <v>51</v>
      </c>
      <c r="N965" s="6" t="s">
        <v>52</v>
      </c>
      <c r="O965" s="7">
        <v>4</v>
      </c>
    </row>
    <row r="966" spans="1:15">
      <c r="A966" s="22">
        <v>2864</v>
      </c>
      <c r="B966" s="23">
        <v>28470</v>
      </c>
      <c r="C966" s="13" t="s">
        <v>125</v>
      </c>
      <c r="D966" s="15"/>
      <c r="K966" s="5">
        <v>2888</v>
      </c>
      <c r="L966" s="5" t="s">
        <v>59</v>
      </c>
      <c r="M966" s="5" t="s">
        <v>60</v>
      </c>
      <c r="N966" s="6" t="s">
        <v>61</v>
      </c>
      <c r="O966" s="7">
        <v>5</v>
      </c>
    </row>
    <row r="967" spans="1:15">
      <c r="A967" s="22">
        <v>2865</v>
      </c>
      <c r="B967" s="23">
        <v>28499</v>
      </c>
      <c r="C967" s="13" t="s">
        <v>14</v>
      </c>
      <c r="D967" s="15"/>
      <c r="K967" s="5">
        <v>2889</v>
      </c>
      <c r="L967" s="5" t="s">
        <v>68</v>
      </c>
      <c r="M967" s="5" t="s">
        <v>69</v>
      </c>
      <c r="N967" s="6" t="s">
        <v>70</v>
      </c>
      <c r="O967" s="7">
        <v>6</v>
      </c>
    </row>
    <row r="968" spans="1:15">
      <c r="A968" s="22">
        <v>2866</v>
      </c>
      <c r="B968" s="23">
        <v>28528</v>
      </c>
      <c r="C968" s="13" t="s">
        <v>27</v>
      </c>
      <c r="D968" s="15"/>
      <c r="K968" s="5">
        <v>2890</v>
      </c>
      <c r="L968" s="5" t="s">
        <v>77</v>
      </c>
      <c r="M968" s="5" t="s">
        <v>78</v>
      </c>
      <c r="N968" s="6" t="s">
        <v>79</v>
      </c>
      <c r="O968" s="7">
        <v>7</v>
      </c>
    </row>
    <row r="969" spans="1:15">
      <c r="A969" s="22">
        <v>2867</v>
      </c>
      <c r="B969" s="23">
        <v>28558</v>
      </c>
      <c r="C969" s="13" t="s">
        <v>38</v>
      </c>
      <c r="D969" s="15"/>
      <c r="K969" s="5">
        <v>2891</v>
      </c>
      <c r="L969" s="5" t="s">
        <v>86</v>
      </c>
      <c r="M969" s="5" t="s">
        <v>87</v>
      </c>
      <c r="N969" s="6" t="s">
        <v>88</v>
      </c>
      <c r="O969" s="7">
        <v>8</v>
      </c>
    </row>
    <row r="970" spans="1:15">
      <c r="A970" s="22">
        <v>2868</v>
      </c>
      <c r="B970" s="23">
        <v>28587</v>
      </c>
      <c r="C970" s="13" t="s">
        <v>47</v>
      </c>
      <c r="D970" s="15"/>
      <c r="K970" s="5">
        <v>2892</v>
      </c>
      <c r="L970" s="5" t="s">
        <v>95</v>
      </c>
      <c r="M970" s="5" t="s">
        <v>96</v>
      </c>
      <c r="N970" s="6" t="s">
        <v>97</v>
      </c>
      <c r="O970" s="7">
        <v>9</v>
      </c>
    </row>
    <row r="971" spans="1:15">
      <c r="A971" s="22">
        <v>2869</v>
      </c>
      <c r="B971" s="23">
        <v>28617</v>
      </c>
      <c r="C971" s="13" t="s">
        <v>57</v>
      </c>
      <c r="D971" s="15"/>
      <c r="K971" s="5">
        <v>2893</v>
      </c>
      <c r="L971" s="5" t="s">
        <v>104</v>
      </c>
      <c r="M971" s="5" t="s">
        <v>105</v>
      </c>
      <c r="N971" s="6" t="s">
        <v>106</v>
      </c>
      <c r="O971" s="7">
        <v>10</v>
      </c>
    </row>
    <row r="972" spans="1:15">
      <c r="A972" s="22">
        <v>2870</v>
      </c>
      <c r="B972" s="23">
        <v>28647</v>
      </c>
      <c r="C972" s="13" t="s">
        <v>66</v>
      </c>
      <c r="D972" s="15"/>
      <c r="K972" s="5">
        <v>2894</v>
      </c>
      <c r="L972" s="5" t="s">
        <v>113</v>
      </c>
      <c r="M972" s="5" t="s">
        <v>114</v>
      </c>
      <c r="N972" s="6" t="s">
        <v>115</v>
      </c>
      <c r="O972" s="7">
        <v>11</v>
      </c>
    </row>
    <row r="973" spans="1:15">
      <c r="A973" s="22">
        <v>2871</v>
      </c>
      <c r="B973" s="23">
        <v>28676</v>
      </c>
      <c r="C973" s="13" t="s">
        <v>75</v>
      </c>
      <c r="D973" s="15"/>
      <c r="K973" s="5">
        <v>2895</v>
      </c>
      <c r="L973" s="5" t="s">
        <v>121</v>
      </c>
      <c r="M973" s="5" t="s">
        <v>122</v>
      </c>
      <c r="N973" s="6" t="s">
        <v>123</v>
      </c>
      <c r="O973" s="7">
        <v>12</v>
      </c>
    </row>
    <row r="974" spans="1:15">
      <c r="A974" s="22">
        <v>2872</v>
      </c>
      <c r="B974" s="23">
        <v>28706</v>
      </c>
      <c r="C974" s="13" t="s">
        <v>84</v>
      </c>
      <c r="D974" s="15"/>
      <c r="K974" s="5">
        <v>2896</v>
      </c>
      <c r="L974" s="5" t="s">
        <v>127</v>
      </c>
      <c r="M974" s="5" t="s">
        <v>128</v>
      </c>
      <c r="N974" s="6" t="s">
        <v>21</v>
      </c>
      <c r="O974" s="7">
        <v>13</v>
      </c>
    </row>
    <row r="975" spans="1:15">
      <c r="A975" s="22">
        <v>2873</v>
      </c>
      <c r="B975" s="23">
        <v>28736</v>
      </c>
      <c r="C975" s="13" t="s">
        <v>93</v>
      </c>
      <c r="D975" s="15"/>
      <c r="K975" s="5">
        <v>2897</v>
      </c>
      <c r="L975" s="5" t="s">
        <v>131</v>
      </c>
      <c r="M975" s="5" t="s">
        <v>132</v>
      </c>
      <c r="N975" s="6" t="s">
        <v>32</v>
      </c>
      <c r="O975" s="7">
        <v>14</v>
      </c>
    </row>
    <row r="976" spans="1:15">
      <c r="A976" s="22">
        <v>2874</v>
      </c>
      <c r="B976" s="23">
        <v>28765</v>
      </c>
      <c r="C976" s="13" t="s">
        <v>110</v>
      </c>
      <c r="D976" s="15"/>
      <c r="K976" s="5">
        <v>2898</v>
      </c>
      <c r="L976" s="5" t="s">
        <v>135</v>
      </c>
      <c r="M976" s="5" t="s">
        <v>136</v>
      </c>
      <c r="N976" s="6" t="s">
        <v>42</v>
      </c>
      <c r="O976" s="7">
        <v>15</v>
      </c>
    </row>
    <row r="977" spans="1:15">
      <c r="A977" s="22">
        <v>2875</v>
      </c>
      <c r="B977" s="23">
        <v>28795</v>
      </c>
      <c r="C977" s="13" t="s">
        <v>119</v>
      </c>
      <c r="D977" s="15"/>
      <c r="K977" s="5">
        <v>2899</v>
      </c>
      <c r="L977" s="5" t="s">
        <v>139</v>
      </c>
      <c r="M977" s="5" t="s">
        <v>140</v>
      </c>
      <c r="N977" s="6" t="s">
        <v>52</v>
      </c>
      <c r="O977" s="7">
        <v>16</v>
      </c>
    </row>
    <row r="978" spans="1:15">
      <c r="A978" s="22">
        <v>2876</v>
      </c>
      <c r="B978" s="23">
        <v>28824</v>
      </c>
      <c r="C978" s="13" t="s">
        <v>125</v>
      </c>
      <c r="D978" s="15"/>
      <c r="K978" s="5">
        <v>2900</v>
      </c>
      <c r="L978" s="5" t="s">
        <v>143</v>
      </c>
      <c r="M978" s="5" t="s">
        <v>144</v>
      </c>
      <c r="N978" s="6" t="s">
        <v>61</v>
      </c>
      <c r="O978" s="7">
        <v>17</v>
      </c>
    </row>
    <row r="979" spans="1:15">
      <c r="A979" s="22">
        <v>2877</v>
      </c>
      <c r="B979" s="23">
        <v>28854</v>
      </c>
      <c r="C979" s="13" t="s">
        <v>14</v>
      </c>
      <c r="D979" s="15"/>
      <c r="K979" s="5">
        <v>2901</v>
      </c>
      <c r="L979" s="5" t="s">
        <v>147</v>
      </c>
      <c r="M979" s="5" t="s">
        <v>148</v>
      </c>
      <c r="N979" s="6" t="s">
        <v>70</v>
      </c>
      <c r="O979" s="7">
        <v>18</v>
      </c>
    </row>
    <row r="980" spans="1:15">
      <c r="A980" s="22">
        <v>2878</v>
      </c>
      <c r="B980" s="23">
        <v>28883</v>
      </c>
      <c r="C980" s="13" t="s">
        <v>27</v>
      </c>
      <c r="D980" s="15"/>
      <c r="K980" s="5">
        <v>2902</v>
      </c>
      <c r="L980" s="5" t="s">
        <v>151</v>
      </c>
      <c r="M980" s="5" t="s">
        <v>152</v>
      </c>
      <c r="N980" s="6" t="s">
        <v>79</v>
      </c>
      <c r="O980" s="7">
        <v>19</v>
      </c>
    </row>
    <row r="981" spans="1:15">
      <c r="A981" s="22">
        <v>2879</v>
      </c>
      <c r="B981" s="23">
        <v>28913</v>
      </c>
      <c r="C981" s="13" t="s">
        <v>38</v>
      </c>
      <c r="D981" s="15"/>
      <c r="K981" s="5">
        <v>2903</v>
      </c>
      <c r="L981" s="5" t="s">
        <v>155</v>
      </c>
      <c r="M981" s="5" t="s">
        <v>156</v>
      </c>
      <c r="N981" s="6" t="s">
        <v>88</v>
      </c>
      <c r="O981" s="7">
        <v>20</v>
      </c>
    </row>
    <row r="982" spans="1:15">
      <c r="A982" s="22">
        <v>2880</v>
      </c>
      <c r="B982" s="23">
        <v>28942</v>
      </c>
      <c r="C982" s="13" t="s">
        <v>47</v>
      </c>
      <c r="D982" s="15"/>
      <c r="K982" s="5">
        <v>2904</v>
      </c>
      <c r="L982" s="5" t="s">
        <v>159</v>
      </c>
      <c r="M982" s="5" t="s">
        <v>160</v>
      </c>
      <c r="N982" s="6" t="s">
        <v>97</v>
      </c>
      <c r="O982" s="7">
        <v>21</v>
      </c>
    </row>
    <row r="983" spans="1:15">
      <c r="A983" s="22">
        <v>2881</v>
      </c>
      <c r="B983" s="23">
        <v>28971</v>
      </c>
      <c r="C983" s="13" t="s">
        <v>57</v>
      </c>
      <c r="D983" s="15"/>
      <c r="K983" s="5">
        <v>2905</v>
      </c>
      <c r="L983" s="5" t="s">
        <v>163</v>
      </c>
      <c r="M983" s="5" t="s">
        <v>164</v>
      </c>
      <c r="N983" s="6" t="s">
        <v>106</v>
      </c>
      <c r="O983" s="7">
        <v>22</v>
      </c>
    </row>
    <row r="984" spans="1:15">
      <c r="A984" s="22">
        <v>2882</v>
      </c>
      <c r="B984" s="23">
        <v>29001</v>
      </c>
      <c r="C984" s="13" t="s">
        <v>66</v>
      </c>
      <c r="D984" s="15"/>
      <c r="K984" s="5">
        <v>2906</v>
      </c>
      <c r="L984" s="5" t="s">
        <v>167</v>
      </c>
      <c r="M984" s="5" t="s">
        <v>168</v>
      </c>
      <c r="N984" s="6" t="s">
        <v>115</v>
      </c>
      <c r="O984" s="7">
        <v>23</v>
      </c>
    </row>
    <row r="985" spans="1:15">
      <c r="A985" s="22">
        <v>2883</v>
      </c>
      <c r="B985" s="23">
        <v>29030</v>
      </c>
      <c r="C985" s="13" t="s">
        <v>75</v>
      </c>
      <c r="D985" s="15"/>
      <c r="K985" s="5">
        <v>2907</v>
      </c>
      <c r="L985" s="5" t="s">
        <v>171</v>
      </c>
      <c r="M985" s="5" t="s">
        <v>172</v>
      </c>
      <c r="N985" s="6" t="s">
        <v>123</v>
      </c>
      <c r="O985" s="7">
        <v>24</v>
      </c>
    </row>
    <row r="986" spans="1:15">
      <c r="A986" s="22">
        <v>2884</v>
      </c>
      <c r="B986" s="23">
        <v>29060</v>
      </c>
      <c r="C986" s="13" t="s">
        <v>258</v>
      </c>
      <c r="D986" s="15"/>
      <c r="K986" s="5">
        <v>2908</v>
      </c>
      <c r="L986" s="5" t="s">
        <v>175</v>
      </c>
      <c r="M986" s="5" t="s">
        <v>176</v>
      </c>
      <c r="N986" s="6" t="s">
        <v>21</v>
      </c>
      <c r="O986" s="7">
        <v>25</v>
      </c>
    </row>
    <row r="987" spans="1:15">
      <c r="A987" s="22">
        <v>2885</v>
      </c>
      <c r="B987" s="23">
        <v>29090</v>
      </c>
      <c r="C987" s="13" t="s">
        <v>84</v>
      </c>
      <c r="D987" s="15"/>
      <c r="K987" s="5">
        <v>2909</v>
      </c>
      <c r="L987" s="5" t="s">
        <v>179</v>
      </c>
      <c r="M987" s="5" t="s">
        <v>180</v>
      </c>
      <c r="N987" s="6" t="s">
        <v>32</v>
      </c>
      <c r="O987" s="7">
        <v>26</v>
      </c>
    </row>
    <row r="988" spans="1:15">
      <c r="A988" s="22">
        <v>2886</v>
      </c>
      <c r="B988" s="23">
        <v>29119</v>
      </c>
      <c r="C988" s="13" t="s">
        <v>93</v>
      </c>
      <c r="D988" s="15"/>
      <c r="K988" s="5">
        <v>2910</v>
      </c>
      <c r="L988" s="5" t="s">
        <v>182</v>
      </c>
      <c r="M988" s="5" t="s">
        <v>183</v>
      </c>
      <c r="N988" s="6" t="s">
        <v>42</v>
      </c>
      <c r="O988" s="7">
        <v>27</v>
      </c>
    </row>
    <row r="989" spans="1:15">
      <c r="A989" s="22">
        <v>2887</v>
      </c>
      <c r="B989" s="23">
        <v>29149</v>
      </c>
      <c r="C989" s="13" t="s">
        <v>110</v>
      </c>
      <c r="D989" s="15"/>
      <c r="K989" s="5">
        <v>2911</v>
      </c>
      <c r="L989" s="5" t="s">
        <v>185</v>
      </c>
      <c r="M989" s="5" t="s">
        <v>186</v>
      </c>
      <c r="N989" s="6" t="s">
        <v>52</v>
      </c>
      <c r="O989" s="7">
        <v>28</v>
      </c>
    </row>
    <row r="990" spans="1:15">
      <c r="A990" s="22">
        <v>2888</v>
      </c>
      <c r="B990" s="23">
        <v>29179</v>
      </c>
      <c r="C990" s="13" t="s">
        <v>119</v>
      </c>
      <c r="D990" s="15"/>
      <c r="K990" s="5">
        <v>2912</v>
      </c>
      <c r="L990" s="5" t="s">
        <v>188</v>
      </c>
      <c r="M990" s="5" t="s">
        <v>189</v>
      </c>
      <c r="N990" s="6" t="s">
        <v>61</v>
      </c>
      <c r="O990" s="7">
        <v>29</v>
      </c>
    </row>
    <row r="991" spans="1:15">
      <c r="A991" s="22">
        <v>2889</v>
      </c>
      <c r="B991" s="23">
        <v>29208</v>
      </c>
      <c r="C991" s="13" t="s">
        <v>125</v>
      </c>
      <c r="D991" s="15"/>
      <c r="K991" s="5">
        <v>2913</v>
      </c>
      <c r="L991" s="5" t="s">
        <v>191</v>
      </c>
      <c r="M991" s="5" t="s">
        <v>192</v>
      </c>
      <c r="N991" s="6" t="s">
        <v>70</v>
      </c>
      <c r="O991" s="7">
        <v>30</v>
      </c>
    </row>
    <row r="992" spans="1:15">
      <c r="A992" s="22">
        <v>2890</v>
      </c>
      <c r="B992" s="23">
        <v>29238</v>
      </c>
      <c r="C992" s="13" t="s">
        <v>14</v>
      </c>
      <c r="D992" s="15"/>
      <c r="K992" s="5">
        <v>2914</v>
      </c>
      <c r="L992" s="5" t="s">
        <v>194</v>
      </c>
      <c r="M992" s="5" t="s">
        <v>195</v>
      </c>
      <c r="N992" s="6" t="s">
        <v>79</v>
      </c>
      <c r="O992" s="7">
        <v>31</v>
      </c>
    </row>
    <row r="993" spans="1:15">
      <c r="A993" s="22">
        <v>2891</v>
      </c>
      <c r="B993" s="23">
        <v>29267</v>
      </c>
      <c r="C993" s="13" t="s">
        <v>27</v>
      </c>
      <c r="D993" s="15"/>
      <c r="K993" s="5">
        <v>2915</v>
      </c>
      <c r="L993" s="5" t="s">
        <v>197</v>
      </c>
      <c r="M993" s="5" t="s">
        <v>198</v>
      </c>
      <c r="N993" s="6" t="s">
        <v>88</v>
      </c>
      <c r="O993" s="7">
        <v>32</v>
      </c>
    </row>
    <row r="994" spans="1:15">
      <c r="A994" s="22">
        <v>2892</v>
      </c>
      <c r="B994" s="23">
        <v>29297</v>
      </c>
      <c r="C994" s="13" t="s">
        <v>38</v>
      </c>
      <c r="D994" s="15"/>
      <c r="K994" s="5">
        <v>2916</v>
      </c>
      <c r="L994" s="5" t="s">
        <v>199</v>
      </c>
      <c r="M994" s="5" t="s">
        <v>200</v>
      </c>
      <c r="N994" s="6" t="s">
        <v>97</v>
      </c>
      <c r="O994" s="7">
        <v>33</v>
      </c>
    </row>
    <row r="995" spans="1:15">
      <c r="A995" s="22">
        <v>2893</v>
      </c>
      <c r="B995" s="23">
        <v>29326</v>
      </c>
      <c r="C995" s="13" t="s">
        <v>47</v>
      </c>
      <c r="D995" s="15"/>
      <c r="K995" s="5">
        <v>2917</v>
      </c>
      <c r="L995" s="5" t="s">
        <v>201</v>
      </c>
      <c r="M995" s="5" t="s">
        <v>202</v>
      </c>
      <c r="N995" s="6" t="s">
        <v>106</v>
      </c>
      <c r="O995" s="7">
        <v>34</v>
      </c>
    </row>
    <row r="996" spans="1:15">
      <c r="A996" s="22">
        <v>2894</v>
      </c>
      <c r="B996" s="23">
        <v>29355</v>
      </c>
      <c r="C996" s="13" t="s">
        <v>57</v>
      </c>
      <c r="D996" s="15"/>
      <c r="K996" s="5">
        <v>2918</v>
      </c>
      <c r="L996" s="5" t="s">
        <v>203</v>
      </c>
      <c r="M996" s="5" t="s">
        <v>204</v>
      </c>
      <c r="N996" s="6" t="s">
        <v>115</v>
      </c>
      <c r="O996" s="7">
        <v>35</v>
      </c>
    </row>
    <row r="997" spans="1:15">
      <c r="A997" s="22">
        <v>2895</v>
      </c>
      <c r="B997" s="23">
        <v>29385</v>
      </c>
      <c r="C997" s="13" t="s">
        <v>66</v>
      </c>
      <c r="D997" s="15"/>
      <c r="K997" s="5">
        <v>2919</v>
      </c>
      <c r="L997" s="5" t="s">
        <v>205</v>
      </c>
      <c r="M997" s="5" t="s">
        <v>206</v>
      </c>
      <c r="N997" s="6" t="s">
        <v>123</v>
      </c>
      <c r="O997" s="7">
        <v>36</v>
      </c>
    </row>
    <row r="998" spans="1:15">
      <c r="A998" s="22">
        <v>2896</v>
      </c>
      <c r="B998" s="23">
        <v>29414</v>
      </c>
      <c r="C998" s="13" t="s">
        <v>75</v>
      </c>
      <c r="D998" s="15"/>
      <c r="K998" s="5">
        <v>2920</v>
      </c>
      <c r="L998" s="5" t="s">
        <v>207</v>
      </c>
      <c r="M998" s="5" t="s">
        <v>208</v>
      </c>
      <c r="N998" s="6" t="s">
        <v>21</v>
      </c>
      <c r="O998" s="7">
        <v>37</v>
      </c>
    </row>
    <row r="999" spans="1:15">
      <c r="A999" s="22">
        <v>2897</v>
      </c>
      <c r="B999" s="23">
        <v>29444</v>
      </c>
      <c r="C999" s="13" t="s">
        <v>84</v>
      </c>
      <c r="D999" s="15"/>
      <c r="K999" s="5">
        <v>2921</v>
      </c>
      <c r="L999" s="5" t="s">
        <v>209</v>
      </c>
      <c r="M999" s="5" t="s">
        <v>210</v>
      </c>
      <c r="N999" s="6" t="s">
        <v>32</v>
      </c>
      <c r="O999" s="7">
        <v>38</v>
      </c>
    </row>
    <row r="1000" spans="1:15">
      <c r="A1000" s="22">
        <v>2898</v>
      </c>
      <c r="B1000" s="23">
        <v>29473</v>
      </c>
      <c r="C1000" s="13" t="s">
        <v>93</v>
      </c>
      <c r="D1000" s="15"/>
      <c r="K1000" s="5">
        <v>2922</v>
      </c>
      <c r="L1000" s="5" t="s">
        <v>211</v>
      </c>
      <c r="M1000" s="5" t="s">
        <v>212</v>
      </c>
      <c r="N1000" s="6" t="s">
        <v>42</v>
      </c>
      <c r="O1000" s="7">
        <v>39</v>
      </c>
    </row>
    <row r="1001" spans="1:15">
      <c r="A1001" s="22">
        <v>2899</v>
      </c>
      <c r="B1001" s="23">
        <v>29503</v>
      </c>
      <c r="C1001" s="13" t="s">
        <v>110</v>
      </c>
      <c r="D1001" s="15"/>
      <c r="K1001" s="5">
        <v>2923</v>
      </c>
      <c r="L1001" s="5" t="s">
        <v>213</v>
      </c>
      <c r="M1001" s="5" t="s">
        <v>214</v>
      </c>
      <c r="N1001" s="6" t="s">
        <v>52</v>
      </c>
      <c r="O1001" s="7">
        <v>40</v>
      </c>
    </row>
    <row r="1002" spans="1:15">
      <c r="A1002" s="22">
        <v>2900</v>
      </c>
      <c r="B1002" s="23">
        <v>29533</v>
      </c>
      <c r="C1002" s="13" t="s">
        <v>119</v>
      </c>
      <c r="D1002" s="15"/>
      <c r="K1002" s="5">
        <v>2924</v>
      </c>
      <c r="L1002" s="5" t="s">
        <v>215</v>
      </c>
      <c r="M1002" s="5" t="s">
        <v>216</v>
      </c>
      <c r="N1002" s="6" t="s">
        <v>61</v>
      </c>
      <c r="O1002" s="7">
        <v>41</v>
      </c>
    </row>
    <row r="1003" spans="1:15">
      <c r="A1003" s="22">
        <v>2901</v>
      </c>
      <c r="B1003" s="23">
        <v>29562</v>
      </c>
      <c r="C1003" s="13" t="s">
        <v>125</v>
      </c>
      <c r="D1003" s="15"/>
      <c r="K1003" s="5">
        <v>2925</v>
      </c>
      <c r="L1003" s="5" t="s">
        <v>217</v>
      </c>
      <c r="M1003" s="5" t="s">
        <v>218</v>
      </c>
      <c r="N1003" s="6" t="s">
        <v>70</v>
      </c>
      <c r="O1003" s="7">
        <v>42</v>
      </c>
    </row>
    <row r="1004" spans="1:15">
      <c r="A1004" s="22">
        <v>2902</v>
      </c>
      <c r="B1004" s="23">
        <v>29592</v>
      </c>
      <c r="C1004" s="13" t="s">
        <v>14</v>
      </c>
      <c r="D1004" s="15"/>
      <c r="K1004" s="5">
        <v>2926</v>
      </c>
      <c r="L1004" s="5" t="s">
        <v>219</v>
      </c>
      <c r="M1004" s="5" t="s">
        <v>220</v>
      </c>
      <c r="N1004" s="6" t="s">
        <v>79</v>
      </c>
      <c r="O1004" s="7">
        <v>43</v>
      </c>
    </row>
    <row r="1005" spans="1:15">
      <c r="A1005" s="22">
        <v>2903</v>
      </c>
      <c r="B1005" s="23">
        <v>29622</v>
      </c>
      <c r="C1005" s="13" t="s">
        <v>27</v>
      </c>
      <c r="D1005" s="15"/>
      <c r="K1005" s="5">
        <v>2927</v>
      </c>
      <c r="L1005" s="5" t="s">
        <v>222</v>
      </c>
      <c r="M1005" s="5" t="s">
        <v>223</v>
      </c>
      <c r="N1005" s="6" t="s">
        <v>88</v>
      </c>
      <c r="O1005" s="7">
        <v>44</v>
      </c>
    </row>
    <row r="1006" spans="1:15">
      <c r="A1006" s="22">
        <v>2904</v>
      </c>
      <c r="B1006" s="23">
        <v>29651</v>
      </c>
      <c r="C1006" s="13" t="s">
        <v>38</v>
      </c>
      <c r="D1006" s="15"/>
      <c r="K1006" s="5">
        <v>2928</v>
      </c>
      <c r="L1006" s="5" t="s">
        <v>224</v>
      </c>
      <c r="M1006" s="5" t="s">
        <v>225</v>
      </c>
      <c r="N1006" s="6" t="s">
        <v>97</v>
      </c>
      <c r="O1006" s="7">
        <v>45</v>
      </c>
    </row>
    <row r="1007" spans="1:15">
      <c r="A1007" s="22">
        <v>2905</v>
      </c>
      <c r="B1007" s="23">
        <v>29681</v>
      </c>
      <c r="C1007" s="13" t="s">
        <v>47</v>
      </c>
      <c r="D1007" s="15"/>
      <c r="K1007" s="5">
        <v>2929</v>
      </c>
      <c r="L1007" s="5" t="s">
        <v>226</v>
      </c>
      <c r="M1007" s="5" t="s">
        <v>227</v>
      </c>
      <c r="N1007" s="6" t="s">
        <v>106</v>
      </c>
      <c r="O1007" s="7">
        <v>46</v>
      </c>
    </row>
    <row r="1008" spans="1:15">
      <c r="A1008" s="22">
        <v>2906</v>
      </c>
      <c r="B1008" s="23">
        <v>29710</v>
      </c>
      <c r="C1008" s="13" t="s">
        <v>57</v>
      </c>
      <c r="D1008" s="15"/>
      <c r="K1008" s="5">
        <v>2930</v>
      </c>
      <c r="L1008" s="5" t="s">
        <v>228</v>
      </c>
      <c r="M1008" s="5" t="s">
        <v>229</v>
      </c>
      <c r="N1008" s="6" t="s">
        <v>115</v>
      </c>
      <c r="O1008" s="7">
        <v>47</v>
      </c>
    </row>
    <row r="1009" spans="1:15">
      <c r="A1009" s="22">
        <v>2907</v>
      </c>
      <c r="B1009" s="23">
        <v>29739</v>
      </c>
      <c r="C1009" s="13" t="s">
        <v>66</v>
      </c>
      <c r="D1009" s="15"/>
      <c r="K1009" s="5">
        <v>2931</v>
      </c>
      <c r="L1009" s="5" t="s">
        <v>230</v>
      </c>
      <c r="M1009" s="5" t="s">
        <v>231</v>
      </c>
      <c r="N1009" s="6" t="s">
        <v>123</v>
      </c>
      <c r="O1009" s="7">
        <v>48</v>
      </c>
    </row>
    <row r="1010" spans="1:15">
      <c r="A1010" s="22">
        <v>2908</v>
      </c>
      <c r="B1010" s="23">
        <v>29769</v>
      </c>
      <c r="C1010" s="13" t="s">
        <v>75</v>
      </c>
      <c r="D1010" s="15"/>
      <c r="K1010" s="5">
        <v>2932</v>
      </c>
      <c r="L1010" s="5" t="s">
        <v>232</v>
      </c>
      <c r="M1010" s="5" t="s">
        <v>233</v>
      </c>
      <c r="N1010" s="6" t="s">
        <v>21</v>
      </c>
      <c r="O1010" s="7">
        <v>49</v>
      </c>
    </row>
    <row r="1011" spans="1:15">
      <c r="A1011" s="22">
        <v>2909</v>
      </c>
      <c r="B1011" s="23">
        <v>29798</v>
      </c>
      <c r="C1011" s="13" t="s">
        <v>84</v>
      </c>
      <c r="D1011" s="15"/>
      <c r="K1011" s="5">
        <v>2933</v>
      </c>
      <c r="L1011" s="5" t="s">
        <v>234</v>
      </c>
      <c r="M1011" s="5" t="s">
        <v>235</v>
      </c>
      <c r="N1011" s="6" t="s">
        <v>32</v>
      </c>
      <c r="O1011" s="7">
        <v>50</v>
      </c>
    </row>
    <row r="1012" spans="1:15">
      <c r="A1012" s="22">
        <v>2910</v>
      </c>
      <c r="B1012" s="23">
        <v>29827</v>
      </c>
      <c r="C1012" s="13" t="s">
        <v>93</v>
      </c>
      <c r="D1012" s="15"/>
      <c r="K1012" s="5">
        <v>2934</v>
      </c>
      <c r="L1012" s="5" t="s">
        <v>236</v>
      </c>
      <c r="M1012" s="5" t="s">
        <v>237</v>
      </c>
      <c r="N1012" s="6" t="s">
        <v>42</v>
      </c>
      <c r="O1012" s="7">
        <v>51</v>
      </c>
    </row>
    <row r="1013" spans="1:15">
      <c r="A1013" s="22">
        <v>2911</v>
      </c>
      <c r="B1013" s="23">
        <v>29857</v>
      </c>
      <c r="C1013" s="13" t="s">
        <v>110</v>
      </c>
      <c r="D1013" s="15"/>
      <c r="K1013" s="5">
        <v>2935</v>
      </c>
      <c r="L1013" s="5" t="s">
        <v>238</v>
      </c>
      <c r="M1013" s="5" t="s">
        <v>239</v>
      </c>
      <c r="N1013" s="6" t="s">
        <v>52</v>
      </c>
      <c r="O1013" s="7">
        <v>52</v>
      </c>
    </row>
    <row r="1014" spans="1:15">
      <c r="A1014" s="22">
        <v>2912</v>
      </c>
      <c r="B1014" s="23">
        <v>29887</v>
      </c>
      <c r="C1014" s="13" t="s">
        <v>119</v>
      </c>
      <c r="D1014" s="15"/>
      <c r="K1014" s="5">
        <v>2936</v>
      </c>
      <c r="L1014" s="5" t="s">
        <v>240</v>
      </c>
      <c r="M1014" s="5" t="s">
        <v>241</v>
      </c>
      <c r="N1014" s="6" t="s">
        <v>61</v>
      </c>
      <c r="O1014" s="7">
        <v>53</v>
      </c>
    </row>
    <row r="1015" spans="1:15">
      <c r="A1015" s="22">
        <v>2913</v>
      </c>
      <c r="B1015" s="23">
        <v>29916</v>
      </c>
      <c r="C1015" s="13" t="s">
        <v>125</v>
      </c>
      <c r="D1015" s="15"/>
      <c r="K1015" s="5">
        <v>2937</v>
      </c>
      <c r="L1015" s="5" t="s">
        <v>242</v>
      </c>
      <c r="M1015" s="5" t="s">
        <v>243</v>
      </c>
      <c r="N1015" s="6" t="s">
        <v>70</v>
      </c>
      <c r="O1015" s="7">
        <v>54</v>
      </c>
    </row>
    <row r="1016" spans="1:15">
      <c r="A1016" s="22">
        <v>2914</v>
      </c>
      <c r="B1016" s="23">
        <v>29946</v>
      </c>
      <c r="C1016" s="13" t="s">
        <v>14</v>
      </c>
      <c r="D1016" s="15"/>
      <c r="K1016" s="5">
        <v>2938</v>
      </c>
      <c r="L1016" s="5" t="s">
        <v>244</v>
      </c>
      <c r="M1016" s="5" t="s">
        <v>245</v>
      </c>
      <c r="N1016" s="6" t="s">
        <v>79</v>
      </c>
      <c r="O1016" s="7">
        <v>55</v>
      </c>
    </row>
    <row r="1017" spans="1:15">
      <c r="A1017" s="22">
        <v>2915</v>
      </c>
      <c r="B1017" s="23">
        <v>29976</v>
      </c>
      <c r="C1017" s="13" t="s">
        <v>27</v>
      </c>
      <c r="D1017" s="15"/>
      <c r="K1017" s="5">
        <v>2939</v>
      </c>
      <c r="L1017" s="5" t="s">
        <v>246</v>
      </c>
      <c r="M1017" s="5" t="s">
        <v>247</v>
      </c>
      <c r="N1017" s="6" t="s">
        <v>88</v>
      </c>
      <c r="O1017" s="7">
        <v>56</v>
      </c>
    </row>
    <row r="1018" spans="1:15">
      <c r="A1018" s="22">
        <v>2916</v>
      </c>
      <c r="B1018" s="23">
        <v>30006</v>
      </c>
      <c r="C1018" s="13" t="s">
        <v>38</v>
      </c>
      <c r="D1018" s="15"/>
      <c r="K1018" s="5">
        <v>2940</v>
      </c>
      <c r="L1018" s="5" t="s">
        <v>248</v>
      </c>
      <c r="M1018" s="5" t="s">
        <v>249</v>
      </c>
      <c r="N1018" s="6" t="s">
        <v>97</v>
      </c>
      <c r="O1018" s="7">
        <v>57</v>
      </c>
    </row>
    <row r="1019" spans="1:15">
      <c r="A1019" s="22">
        <v>2917</v>
      </c>
      <c r="B1019" s="23">
        <v>30035</v>
      </c>
      <c r="C1019" s="13" t="s">
        <v>47</v>
      </c>
      <c r="D1019" s="15"/>
      <c r="K1019" s="5">
        <v>2941</v>
      </c>
      <c r="L1019" s="5" t="s">
        <v>250</v>
      </c>
      <c r="M1019" s="5" t="s">
        <v>251</v>
      </c>
      <c r="N1019" s="6" t="s">
        <v>106</v>
      </c>
      <c r="O1019" s="7">
        <v>58</v>
      </c>
    </row>
    <row r="1020" spans="1:15">
      <c r="A1020" s="22">
        <v>2918</v>
      </c>
      <c r="B1020" s="23">
        <v>30065</v>
      </c>
      <c r="C1020" s="13" t="s">
        <v>57</v>
      </c>
      <c r="D1020" s="15"/>
      <c r="K1020" s="5">
        <v>2942</v>
      </c>
      <c r="L1020" s="5" t="s">
        <v>252</v>
      </c>
      <c r="M1020" s="5" t="s">
        <v>253</v>
      </c>
      <c r="N1020" s="6" t="s">
        <v>115</v>
      </c>
      <c r="O1020" s="7">
        <v>59</v>
      </c>
    </row>
    <row r="1021" spans="1:15">
      <c r="A1021" s="22">
        <v>2919</v>
      </c>
      <c r="B1021" s="23">
        <v>30094</v>
      </c>
      <c r="C1021" s="13" t="s">
        <v>256</v>
      </c>
      <c r="D1021" s="15"/>
      <c r="K1021" s="5">
        <v>2943</v>
      </c>
      <c r="L1021" s="5" t="s">
        <v>254</v>
      </c>
      <c r="M1021" s="5" t="s">
        <v>255</v>
      </c>
      <c r="N1021" s="6" t="s">
        <v>123</v>
      </c>
      <c r="O1021" s="7">
        <v>60</v>
      </c>
    </row>
    <row r="1022" spans="1:15">
      <c r="A1022" s="22">
        <v>2920</v>
      </c>
      <c r="B1022" s="23">
        <v>30123</v>
      </c>
      <c r="C1022" s="13" t="s">
        <v>66</v>
      </c>
      <c r="D1022" s="15"/>
      <c r="K1022" s="5">
        <v>2944</v>
      </c>
      <c r="L1022" s="5" t="s">
        <v>19</v>
      </c>
      <c r="M1022" s="10" t="s">
        <v>20</v>
      </c>
      <c r="N1022" s="6" t="s">
        <v>21</v>
      </c>
      <c r="O1022" s="7">
        <v>1</v>
      </c>
    </row>
    <row r="1023" spans="1:15">
      <c r="A1023" s="22">
        <v>2921</v>
      </c>
      <c r="B1023" s="23">
        <v>30153</v>
      </c>
      <c r="C1023" s="13" t="s">
        <v>75</v>
      </c>
      <c r="D1023" s="15"/>
      <c r="K1023" s="5">
        <v>2945</v>
      </c>
      <c r="L1023" s="5" t="s">
        <v>30</v>
      </c>
      <c r="M1023" s="5" t="s">
        <v>31</v>
      </c>
      <c r="N1023" s="6" t="s">
        <v>32</v>
      </c>
      <c r="O1023" s="7">
        <v>2</v>
      </c>
    </row>
    <row r="1024" spans="1:15">
      <c r="A1024" s="22">
        <v>2922</v>
      </c>
      <c r="B1024" s="23">
        <v>30182</v>
      </c>
      <c r="C1024" s="13" t="s">
        <v>84</v>
      </c>
      <c r="D1024" s="15"/>
      <c r="K1024" s="5">
        <v>2946</v>
      </c>
      <c r="L1024" s="5" t="s">
        <v>40</v>
      </c>
      <c r="M1024" s="5" t="s">
        <v>41</v>
      </c>
      <c r="N1024" s="6" t="s">
        <v>42</v>
      </c>
      <c r="O1024" s="7">
        <v>3</v>
      </c>
    </row>
    <row r="1025" spans="1:15">
      <c r="A1025" s="22">
        <v>2923</v>
      </c>
      <c r="B1025" s="23">
        <v>30211</v>
      </c>
      <c r="C1025" s="13" t="s">
        <v>93</v>
      </c>
      <c r="D1025" s="15"/>
      <c r="K1025" s="5">
        <v>2947</v>
      </c>
      <c r="L1025" s="5" t="s">
        <v>50</v>
      </c>
      <c r="M1025" s="5" t="s">
        <v>51</v>
      </c>
      <c r="N1025" s="6" t="s">
        <v>52</v>
      </c>
      <c r="O1025" s="7">
        <v>4</v>
      </c>
    </row>
    <row r="1026" spans="1:15">
      <c r="A1026" s="22">
        <v>2924</v>
      </c>
      <c r="B1026" s="23">
        <v>30241</v>
      </c>
      <c r="C1026" s="13" t="s">
        <v>110</v>
      </c>
      <c r="D1026" s="15"/>
      <c r="K1026" s="5">
        <v>2948</v>
      </c>
      <c r="L1026" s="5" t="s">
        <v>59</v>
      </c>
      <c r="M1026" s="5" t="s">
        <v>60</v>
      </c>
      <c r="N1026" s="6" t="s">
        <v>61</v>
      </c>
      <c r="O1026" s="7">
        <v>5</v>
      </c>
    </row>
    <row r="1027" spans="1:15">
      <c r="A1027" s="22">
        <v>2925</v>
      </c>
      <c r="B1027" s="23">
        <v>30270</v>
      </c>
      <c r="C1027" s="13" t="s">
        <v>119</v>
      </c>
      <c r="D1027" s="15"/>
      <c r="K1027" s="5">
        <v>2949</v>
      </c>
      <c r="L1027" s="5" t="s">
        <v>68</v>
      </c>
      <c r="M1027" s="5" t="s">
        <v>69</v>
      </c>
      <c r="N1027" s="6" t="s">
        <v>70</v>
      </c>
      <c r="O1027" s="7">
        <v>6</v>
      </c>
    </row>
    <row r="1028" spans="1:15">
      <c r="A1028" s="22">
        <v>2926</v>
      </c>
      <c r="B1028" s="23">
        <v>30300</v>
      </c>
      <c r="C1028" s="13" t="s">
        <v>125</v>
      </c>
      <c r="D1028" s="15"/>
      <c r="K1028" s="5">
        <v>2950</v>
      </c>
      <c r="L1028" s="5" t="s">
        <v>77</v>
      </c>
      <c r="M1028" s="5" t="s">
        <v>78</v>
      </c>
      <c r="N1028" s="6" t="s">
        <v>79</v>
      </c>
      <c r="O1028" s="7">
        <v>7</v>
      </c>
    </row>
    <row r="1029" spans="1:15">
      <c r="A1029" s="22">
        <v>2927</v>
      </c>
      <c r="B1029" s="23">
        <v>30330</v>
      </c>
      <c r="C1029" s="13" t="s">
        <v>14</v>
      </c>
      <c r="D1029" s="15"/>
      <c r="K1029" s="5">
        <v>2951</v>
      </c>
      <c r="L1029" s="5" t="s">
        <v>86</v>
      </c>
      <c r="M1029" s="5" t="s">
        <v>87</v>
      </c>
      <c r="N1029" s="6" t="s">
        <v>88</v>
      </c>
      <c r="O1029" s="7">
        <v>8</v>
      </c>
    </row>
    <row r="1030" spans="1:15">
      <c r="A1030" s="22">
        <v>2928</v>
      </c>
      <c r="B1030" s="23">
        <v>30360</v>
      </c>
      <c r="C1030" s="13" t="s">
        <v>27</v>
      </c>
      <c r="D1030" s="15"/>
      <c r="K1030" s="5">
        <v>2952</v>
      </c>
      <c r="L1030" s="5" t="s">
        <v>95</v>
      </c>
      <c r="M1030" s="5" t="s">
        <v>96</v>
      </c>
      <c r="N1030" s="6" t="s">
        <v>97</v>
      </c>
      <c r="O1030" s="7">
        <v>9</v>
      </c>
    </row>
    <row r="1031" spans="1:15">
      <c r="A1031" s="22">
        <v>2929</v>
      </c>
      <c r="B1031" s="23">
        <v>30390</v>
      </c>
      <c r="C1031" s="13" t="s">
        <v>38</v>
      </c>
      <c r="D1031" s="15"/>
      <c r="K1031" s="5">
        <v>2953</v>
      </c>
      <c r="L1031" s="5" t="s">
        <v>104</v>
      </c>
      <c r="M1031" s="5" t="s">
        <v>105</v>
      </c>
      <c r="N1031" s="6" t="s">
        <v>106</v>
      </c>
      <c r="O1031" s="7">
        <v>10</v>
      </c>
    </row>
    <row r="1032" spans="1:15">
      <c r="A1032" s="22">
        <v>2930</v>
      </c>
      <c r="B1032" s="23">
        <v>30419</v>
      </c>
      <c r="C1032" s="13" t="s">
        <v>47</v>
      </c>
      <c r="D1032" s="15"/>
      <c r="K1032" s="5">
        <v>2954</v>
      </c>
      <c r="L1032" s="5" t="s">
        <v>113</v>
      </c>
      <c r="M1032" s="5" t="s">
        <v>114</v>
      </c>
      <c r="N1032" s="6" t="s">
        <v>115</v>
      </c>
      <c r="O1032" s="7">
        <v>11</v>
      </c>
    </row>
    <row r="1033" spans="1:15">
      <c r="A1033" s="22">
        <v>2931</v>
      </c>
      <c r="B1033" s="23">
        <v>30449</v>
      </c>
      <c r="C1033" s="13" t="s">
        <v>57</v>
      </c>
      <c r="D1033" s="15"/>
      <c r="K1033" s="5">
        <v>2955</v>
      </c>
      <c r="L1033" s="5" t="s">
        <v>121</v>
      </c>
      <c r="M1033" s="5" t="s">
        <v>122</v>
      </c>
      <c r="N1033" s="6" t="s">
        <v>123</v>
      </c>
      <c r="O1033" s="7">
        <v>12</v>
      </c>
    </row>
    <row r="1034" spans="1:15">
      <c r="A1034" s="22">
        <v>2932</v>
      </c>
      <c r="B1034" s="23">
        <v>30478</v>
      </c>
      <c r="C1034" s="13" t="s">
        <v>66</v>
      </c>
      <c r="D1034" s="15"/>
      <c r="K1034" s="5">
        <v>2956</v>
      </c>
      <c r="L1034" s="5" t="s">
        <v>127</v>
      </c>
      <c r="M1034" s="5" t="s">
        <v>128</v>
      </c>
      <c r="N1034" s="6" t="s">
        <v>21</v>
      </c>
      <c r="O1034" s="7">
        <v>13</v>
      </c>
    </row>
    <row r="1035" spans="1:15">
      <c r="A1035" s="22">
        <v>2933</v>
      </c>
      <c r="B1035" s="23">
        <v>30507</v>
      </c>
      <c r="C1035" s="13" t="s">
        <v>75</v>
      </c>
      <c r="D1035" s="15"/>
      <c r="K1035" s="5">
        <v>2957</v>
      </c>
      <c r="L1035" s="5" t="s">
        <v>131</v>
      </c>
      <c r="M1035" s="5" t="s">
        <v>132</v>
      </c>
      <c r="N1035" s="6" t="s">
        <v>32</v>
      </c>
      <c r="O1035" s="7">
        <v>14</v>
      </c>
    </row>
    <row r="1036" spans="1:15">
      <c r="A1036" s="22">
        <v>2934</v>
      </c>
      <c r="B1036" s="23">
        <v>30537</v>
      </c>
      <c r="C1036" s="13" t="s">
        <v>84</v>
      </c>
      <c r="D1036" s="15"/>
      <c r="K1036" s="5">
        <v>2958</v>
      </c>
      <c r="L1036" s="5" t="s">
        <v>135</v>
      </c>
      <c r="M1036" s="5" t="s">
        <v>136</v>
      </c>
      <c r="N1036" s="6" t="s">
        <v>42</v>
      </c>
      <c r="O1036" s="7">
        <v>15</v>
      </c>
    </row>
    <row r="1037" spans="1:15">
      <c r="A1037" s="22">
        <v>2935</v>
      </c>
      <c r="B1037" s="23">
        <v>30566</v>
      </c>
      <c r="C1037" s="13" t="s">
        <v>93</v>
      </c>
      <c r="D1037" s="15"/>
      <c r="K1037" s="5">
        <v>2959</v>
      </c>
      <c r="L1037" s="5" t="s">
        <v>139</v>
      </c>
      <c r="M1037" s="5" t="s">
        <v>140</v>
      </c>
      <c r="N1037" s="6" t="s">
        <v>52</v>
      </c>
      <c r="O1037" s="7">
        <v>16</v>
      </c>
    </row>
    <row r="1038" spans="1:15">
      <c r="A1038" s="22">
        <v>2936</v>
      </c>
      <c r="B1038" s="23">
        <v>30595</v>
      </c>
      <c r="C1038" s="13" t="s">
        <v>110</v>
      </c>
      <c r="D1038" s="15"/>
      <c r="K1038" s="5">
        <v>2960</v>
      </c>
      <c r="L1038" s="5" t="s">
        <v>143</v>
      </c>
      <c r="M1038" s="5" t="s">
        <v>144</v>
      </c>
      <c r="N1038" s="6" t="s">
        <v>61</v>
      </c>
      <c r="O1038" s="7">
        <v>17</v>
      </c>
    </row>
    <row r="1039" spans="1:15">
      <c r="A1039" s="22">
        <v>2937</v>
      </c>
      <c r="B1039" s="23">
        <v>30625</v>
      </c>
      <c r="C1039" s="13" t="s">
        <v>119</v>
      </c>
      <c r="D1039" s="15"/>
      <c r="K1039" s="5">
        <v>2961</v>
      </c>
      <c r="L1039" s="5" t="s">
        <v>147</v>
      </c>
      <c r="M1039" s="5" t="s">
        <v>148</v>
      </c>
      <c r="N1039" s="6" t="s">
        <v>70</v>
      </c>
      <c r="O1039" s="7">
        <v>18</v>
      </c>
    </row>
    <row r="1040" spans="1:15">
      <c r="A1040" s="22">
        <v>2938</v>
      </c>
      <c r="B1040" s="23">
        <v>30654</v>
      </c>
      <c r="C1040" s="13" t="s">
        <v>125</v>
      </c>
      <c r="D1040" s="15"/>
      <c r="K1040" s="5">
        <v>2962</v>
      </c>
      <c r="L1040" s="5" t="s">
        <v>151</v>
      </c>
      <c r="M1040" s="5" t="s">
        <v>152</v>
      </c>
      <c r="N1040" s="6" t="s">
        <v>79</v>
      </c>
      <c r="O1040" s="7">
        <v>19</v>
      </c>
    </row>
    <row r="1041" spans="1:15">
      <c r="A1041" s="22">
        <v>2939</v>
      </c>
      <c r="B1041" s="23">
        <v>30684</v>
      </c>
      <c r="C1041" s="13" t="s">
        <v>14</v>
      </c>
      <c r="D1041" s="15"/>
      <c r="K1041" s="5">
        <v>2963</v>
      </c>
      <c r="L1041" s="5" t="s">
        <v>155</v>
      </c>
      <c r="M1041" s="5" t="s">
        <v>156</v>
      </c>
      <c r="N1041" s="6" t="s">
        <v>88</v>
      </c>
      <c r="O1041" s="7">
        <v>20</v>
      </c>
    </row>
    <row r="1042" spans="1:15">
      <c r="A1042" s="22">
        <v>2940</v>
      </c>
      <c r="B1042" s="23">
        <v>30714</v>
      </c>
      <c r="C1042" s="13" t="s">
        <v>27</v>
      </c>
      <c r="D1042" s="15"/>
      <c r="K1042" s="5">
        <v>2964</v>
      </c>
      <c r="L1042" s="5" t="s">
        <v>159</v>
      </c>
      <c r="M1042" s="5" t="s">
        <v>160</v>
      </c>
      <c r="N1042" s="6" t="s">
        <v>97</v>
      </c>
      <c r="O1042" s="7">
        <v>21</v>
      </c>
    </row>
    <row r="1043" spans="1:15">
      <c r="A1043" s="22">
        <v>2941</v>
      </c>
      <c r="B1043" s="23">
        <v>30744</v>
      </c>
      <c r="C1043" s="13" t="s">
        <v>38</v>
      </c>
      <c r="D1043" s="15"/>
      <c r="K1043" s="5">
        <v>2965</v>
      </c>
      <c r="L1043" s="5" t="s">
        <v>163</v>
      </c>
      <c r="M1043" s="5" t="s">
        <v>164</v>
      </c>
      <c r="N1043" s="6" t="s">
        <v>106</v>
      </c>
      <c r="O1043" s="7">
        <v>22</v>
      </c>
    </row>
    <row r="1044" spans="1:15">
      <c r="A1044" s="22">
        <v>2942</v>
      </c>
      <c r="B1044" s="23">
        <v>30773</v>
      </c>
      <c r="C1044" s="13" t="s">
        <v>47</v>
      </c>
      <c r="D1044" s="15"/>
      <c r="K1044" s="5">
        <v>2966</v>
      </c>
      <c r="L1044" s="5" t="s">
        <v>167</v>
      </c>
      <c r="M1044" s="5" t="s">
        <v>168</v>
      </c>
      <c r="N1044" s="6" t="s">
        <v>115</v>
      </c>
      <c r="O1044" s="7">
        <v>23</v>
      </c>
    </row>
    <row r="1045" spans="1:15">
      <c r="A1045" s="22">
        <v>2943</v>
      </c>
      <c r="B1045" s="23">
        <v>30803</v>
      </c>
      <c r="C1045" s="13" t="s">
        <v>57</v>
      </c>
      <c r="D1045" s="15"/>
      <c r="K1045" s="5">
        <v>2967</v>
      </c>
      <c r="L1045" s="5" t="s">
        <v>171</v>
      </c>
      <c r="M1045" s="5" t="s">
        <v>172</v>
      </c>
      <c r="N1045" s="6" t="s">
        <v>123</v>
      </c>
      <c r="O1045" s="7">
        <v>24</v>
      </c>
    </row>
    <row r="1046" spans="1:15">
      <c r="A1046" s="22">
        <v>2944</v>
      </c>
      <c r="B1046" s="23">
        <v>30833</v>
      </c>
      <c r="C1046" s="13" t="s">
        <v>66</v>
      </c>
      <c r="D1046" s="15"/>
      <c r="K1046" s="5">
        <v>2968</v>
      </c>
      <c r="L1046" s="5" t="s">
        <v>175</v>
      </c>
      <c r="M1046" s="5" t="s">
        <v>176</v>
      </c>
      <c r="N1046" s="6" t="s">
        <v>21</v>
      </c>
      <c r="O1046" s="7">
        <v>25</v>
      </c>
    </row>
    <row r="1047" spans="1:15">
      <c r="A1047" s="22">
        <v>2945</v>
      </c>
      <c r="B1047" s="23">
        <v>30862</v>
      </c>
      <c r="C1047" s="13" t="s">
        <v>75</v>
      </c>
      <c r="D1047" s="15"/>
      <c r="K1047" s="5">
        <v>2969</v>
      </c>
      <c r="L1047" s="5" t="s">
        <v>179</v>
      </c>
      <c r="M1047" s="5" t="s">
        <v>180</v>
      </c>
      <c r="N1047" s="6" t="s">
        <v>32</v>
      </c>
      <c r="O1047" s="7">
        <v>26</v>
      </c>
    </row>
    <row r="1048" spans="1:15">
      <c r="A1048" s="22">
        <v>2946</v>
      </c>
      <c r="B1048" s="23">
        <v>30891</v>
      </c>
      <c r="C1048" s="13" t="s">
        <v>84</v>
      </c>
      <c r="D1048" s="15"/>
      <c r="K1048" s="5">
        <v>2970</v>
      </c>
      <c r="L1048" s="5" t="s">
        <v>182</v>
      </c>
      <c r="M1048" s="5" t="s">
        <v>183</v>
      </c>
      <c r="N1048" s="6" t="s">
        <v>42</v>
      </c>
      <c r="O1048" s="7">
        <v>27</v>
      </c>
    </row>
    <row r="1049" spans="1:15">
      <c r="A1049" s="22">
        <v>2947</v>
      </c>
      <c r="B1049" s="23">
        <v>30921</v>
      </c>
      <c r="C1049" s="13" t="s">
        <v>93</v>
      </c>
      <c r="D1049" s="15"/>
      <c r="K1049" s="5">
        <v>2971</v>
      </c>
      <c r="L1049" s="5" t="s">
        <v>185</v>
      </c>
      <c r="M1049" s="5" t="s">
        <v>186</v>
      </c>
      <c r="N1049" s="6" t="s">
        <v>52</v>
      </c>
      <c r="O1049" s="7">
        <v>28</v>
      </c>
    </row>
    <row r="1050" spans="1:15">
      <c r="A1050" s="22">
        <v>2948</v>
      </c>
      <c r="B1050" s="23">
        <v>30950</v>
      </c>
      <c r="C1050" s="13" t="s">
        <v>110</v>
      </c>
      <c r="D1050" s="15"/>
      <c r="K1050" s="5">
        <v>2972</v>
      </c>
      <c r="L1050" s="5" t="s">
        <v>188</v>
      </c>
      <c r="M1050" s="5" t="s">
        <v>189</v>
      </c>
      <c r="N1050" s="6" t="s">
        <v>61</v>
      </c>
      <c r="O1050" s="7">
        <v>29</v>
      </c>
    </row>
    <row r="1051" spans="1:15">
      <c r="A1051" s="22">
        <v>2949</v>
      </c>
      <c r="B1051" s="23">
        <v>30979</v>
      </c>
      <c r="C1051" s="13" t="s">
        <v>119</v>
      </c>
      <c r="D1051" s="15"/>
      <c r="K1051" s="5">
        <v>2973</v>
      </c>
      <c r="L1051" s="5" t="s">
        <v>191</v>
      </c>
      <c r="M1051" s="5" t="s">
        <v>192</v>
      </c>
      <c r="N1051" s="6" t="s">
        <v>70</v>
      </c>
      <c r="O1051" s="7">
        <v>30</v>
      </c>
    </row>
    <row r="1052" spans="1:15">
      <c r="A1052" s="22">
        <v>2950</v>
      </c>
      <c r="B1052" s="23">
        <v>31009</v>
      </c>
      <c r="C1052" s="13" t="s">
        <v>261</v>
      </c>
      <c r="D1052" s="15"/>
      <c r="K1052" s="5">
        <v>2974</v>
      </c>
      <c r="L1052" s="5" t="s">
        <v>194</v>
      </c>
      <c r="M1052" s="5" t="s">
        <v>195</v>
      </c>
      <c r="N1052" s="6" t="s">
        <v>79</v>
      </c>
      <c r="O1052" s="7">
        <v>31</v>
      </c>
    </row>
    <row r="1053" spans="1:15">
      <c r="A1053" s="22">
        <v>2951</v>
      </c>
      <c r="B1053" s="23">
        <v>31038</v>
      </c>
      <c r="C1053" s="13" t="s">
        <v>125</v>
      </c>
      <c r="D1053" s="15"/>
      <c r="K1053" s="5">
        <v>2975</v>
      </c>
      <c r="L1053" s="5" t="s">
        <v>197</v>
      </c>
      <c r="M1053" s="5" t="s">
        <v>198</v>
      </c>
      <c r="N1053" s="6" t="s">
        <v>88</v>
      </c>
      <c r="O1053" s="7">
        <v>32</v>
      </c>
    </row>
    <row r="1054" spans="1:15">
      <c r="A1054" s="22">
        <v>2952</v>
      </c>
      <c r="B1054" s="23">
        <v>31068</v>
      </c>
      <c r="C1054" s="13" t="s">
        <v>14</v>
      </c>
      <c r="D1054" s="15"/>
      <c r="K1054" s="5">
        <v>2976</v>
      </c>
      <c r="L1054" s="5" t="s">
        <v>199</v>
      </c>
      <c r="M1054" s="5" t="s">
        <v>200</v>
      </c>
      <c r="N1054" s="6" t="s">
        <v>97</v>
      </c>
      <c r="O1054" s="7">
        <v>33</v>
      </c>
    </row>
    <row r="1055" spans="1:15">
      <c r="A1055" s="22">
        <v>2953</v>
      </c>
      <c r="B1055" s="23">
        <v>31098</v>
      </c>
      <c r="C1055" s="13" t="s">
        <v>27</v>
      </c>
      <c r="D1055" s="15"/>
      <c r="K1055" s="5">
        <v>2977</v>
      </c>
      <c r="L1055" s="5" t="s">
        <v>201</v>
      </c>
      <c r="M1055" s="5" t="s">
        <v>202</v>
      </c>
      <c r="N1055" s="6" t="s">
        <v>106</v>
      </c>
      <c r="O1055" s="7">
        <v>34</v>
      </c>
    </row>
    <row r="1056" spans="1:15">
      <c r="A1056" s="22">
        <v>2954</v>
      </c>
      <c r="B1056" s="23">
        <v>31127</v>
      </c>
      <c r="C1056" s="13" t="s">
        <v>38</v>
      </c>
      <c r="D1056" s="15"/>
      <c r="K1056" s="5">
        <v>2978</v>
      </c>
      <c r="L1056" s="5" t="s">
        <v>203</v>
      </c>
      <c r="M1056" s="5" t="s">
        <v>204</v>
      </c>
      <c r="N1056" s="6" t="s">
        <v>115</v>
      </c>
      <c r="O1056" s="7">
        <v>35</v>
      </c>
    </row>
    <row r="1057" spans="1:15">
      <c r="A1057" s="22">
        <v>2955</v>
      </c>
      <c r="B1057" s="23">
        <v>31157</v>
      </c>
      <c r="C1057" s="13" t="s">
        <v>47</v>
      </c>
      <c r="D1057" s="15"/>
      <c r="K1057" s="5">
        <v>2979</v>
      </c>
      <c r="L1057" s="5" t="s">
        <v>205</v>
      </c>
      <c r="M1057" s="5" t="s">
        <v>206</v>
      </c>
      <c r="N1057" s="6" t="s">
        <v>123</v>
      </c>
      <c r="O1057" s="7">
        <v>36</v>
      </c>
    </row>
    <row r="1058" spans="1:15">
      <c r="A1058" s="22">
        <v>2956</v>
      </c>
      <c r="B1058" s="23">
        <v>31187</v>
      </c>
      <c r="C1058" s="13" t="s">
        <v>57</v>
      </c>
      <c r="D1058" s="15"/>
      <c r="K1058" s="5">
        <v>2980</v>
      </c>
      <c r="L1058" s="5" t="s">
        <v>207</v>
      </c>
      <c r="M1058" s="5" t="s">
        <v>208</v>
      </c>
      <c r="N1058" s="6" t="s">
        <v>21</v>
      </c>
      <c r="O1058" s="7">
        <v>37</v>
      </c>
    </row>
    <row r="1059" spans="1:15">
      <c r="A1059" s="22">
        <v>2957</v>
      </c>
      <c r="B1059" s="23">
        <v>31216</v>
      </c>
      <c r="C1059" s="13" t="s">
        <v>66</v>
      </c>
      <c r="D1059" s="15"/>
      <c r="K1059" s="5">
        <v>2981</v>
      </c>
      <c r="L1059" s="5" t="s">
        <v>209</v>
      </c>
      <c r="M1059" s="5" t="s">
        <v>210</v>
      </c>
      <c r="N1059" s="6" t="s">
        <v>32</v>
      </c>
      <c r="O1059" s="7">
        <v>38</v>
      </c>
    </row>
    <row r="1060" spans="1:15">
      <c r="A1060" s="22">
        <v>2958</v>
      </c>
      <c r="B1060" s="23">
        <v>31246</v>
      </c>
      <c r="C1060" s="13" t="s">
        <v>75</v>
      </c>
      <c r="D1060" s="15"/>
      <c r="K1060" s="5">
        <v>2982</v>
      </c>
      <c r="L1060" s="5" t="s">
        <v>211</v>
      </c>
      <c r="M1060" s="5" t="s">
        <v>212</v>
      </c>
      <c r="N1060" s="6" t="s">
        <v>42</v>
      </c>
      <c r="O1060" s="7">
        <v>39</v>
      </c>
    </row>
    <row r="1061" spans="1:15">
      <c r="A1061" s="22">
        <v>2959</v>
      </c>
      <c r="B1061" s="23">
        <v>31275</v>
      </c>
      <c r="C1061" s="13" t="s">
        <v>84</v>
      </c>
      <c r="D1061" s="15"/>
      <c r="K1061" s="5">
        <v>2983</v>
      </c>
      <c r="L1061" s="5" t="s">
        <v>213</v>
      </c>
      <c r="M1061" s="5" t="s">
        <v>214</v>
      </c>
      <c r="N1061" s="6" t="s">
        <v>52</v>
      </c>
      <c r="O1061" s="7">
        <v>40</v>
      </c>
    </row>
    <row r="1062" spans="1:15">
      <c r="A1062" s="22">
        <v>2960</v>
      </c>
      <c r="B1062" s="23">
        <v>31305</v>
      </c>
      <c r="C1062" s="13" t="s">
        <v>93</v>
      </c>
      <c r="D1062" s="15"/>
      <c r="K1062" s="5">
        <v>2984</v>
      </c>
      <c r="L1062" s="5" t="s">
        <v>215</v>
      </c>
      <c r="M1062" s="5" t="s">
        <v>216</v>
      </c>
      <c r="N1062" s="6" t="s">
        <v>61</v>
      </c>
      <c r="O1062" s="7">
        <v>41</v>
      </c>
    </row>
    <row r="1063" spans="1:15">
      <c r="A1063" s="22">
        <v>2961</v>
      </c>
      <c r="B1063" s="23">
        <v>31334</v>
      </c>
      <c r="C1063" s="13" t="s">
        <v>110</v>
      </c>
      <c r="D1063" s="15"/>
      <c r="K1063" s="5">
        <v>2985</v>
      </c>
      <c r="L1063" s="5" t="s">
        <v>217</v>
      </c>
      <c r="M1063" s="5" t="s">
        <v>218</v>
      </c>
      <c r="N1063" s="6" t="s">
        <v>70</v>
      </c>
      <c r="O1063" s="7">
        <v>42</v>
      </c>
    </row>
    <row r="1064" spans="1:15">
      <c r="A1064" s="22">
        <v>2962</v>
      </c>
      <c r="B1064" s="23">
        <v>31363</v>
      </c>
      <c r="C1064" s="13" t="s">
        <v>119</v>
      </c>
      <c r="D1064" s="15"/>
      <c r="K1064" s="5">
        <v>2986</v>
      </c>
      <c r="L1064" s="5" t="s">
        <v>219</v>
      </c>
      <c r="M1064" s="5" t="s">
        <v>220</v>
      </c>
      <c r="N1064" s="6" t="s">
        <v>79</v>
      </c>
      <c r="O1064" s="7">
        <v>43</v>
      </c>
    </row>
    <row r="1065" spans="1:15">
      <c r="A1065" s="22">
        <v>2963</v>
      </c>
      <c r="B1065" s="23">
        <v>31393</v>
      </c>
      <c r="C1065" s="13" t="s">
        <v>125</v>
      </c>
      <c r="D1065" s="15"/>
      <c r="K1065" s="5">
        <v>2987</v>
      </c>
      <c r="L1065" s="5" t="s">
        <v>222</v>
      </c>
      <c r="M1065" s="5" t="s">
        <v>223</v>
      </c>
      <c r="N1065" s="6" t="s">
        <v>88</v>
      </c>
      <c r="O1065" s="7">
        <v>44</v>
      </c>
    </row>
    <row r="1066" spans="1:15">
      <c r="A1066" s="22">
        <v>2964</v>
      </c>
      <c r="B1066" s="23">
        <v>31422</v>
      </c>
      <c r="C1066" s="13" t="s">
        <v>14</v>
      </c>
      <c r="D1066" s="15"/>
      <c r="K1066" s="5">
        <v>2988</v>
      </c>
      <c r="L1066" s="5" t="s">
        <v>224</v>
      </c>
      <c r="M1066" s="5" t="s">
        <v>225</v>
      </c>
      <c r="N1066" s="6" t="s">
        <v>97</v>
      </c>
      <c r="O1066" s="7">
        <v>45</v>
      </c>
    </row>
    <row r="1067" spans="1:15">
      <c r="A1067" s="22">
        <v>2965</v>
      </c>
      <c r="B1067" s="23">
        <v>31452</v>
      </c>
      <c r="C1067" s="13" t="s">
        <v>27</v>
      </c>
      <c r="D1067" s="15"/>
      <c r="K1067" s="5">
        <v>2989</v>
      </c>
      <c r="L1067" s="5" t="s">
        <v>226</v>
      </c>
      <c r="M1067" s="5" t="s">
        <v>227</v>
      </c>
      <c r="N1067" s="6" t="s">
        <v>106</v>
      </c>
      <c r="O1067" s="7">
        <v>46</v>
      </c>
    </row>
    <row r="1068" spans="1:15">
      <c r="A1068" s="22">
        <v>2966</v>
      </c>
      <c r="B1068" s="23">
        <v>31481</v>
      </c>
      <c r="C1068" s="13" t="s">
        <v>38</v>
      </c>
      <c r="D1068" s="15"/>
      <c r="K1068" s="5">
        <v>2990</v>
      </c>
      <c r="L1068" s="5" t="s">
        <v>228</v>
      </c>
      <c r="M1068" s="5" t="s">
        <v>229</v>
      </c>
      <c r="N1068" s="6" t="s">
        <v>115</v>
      </c>
      <c r="O1068" s="7">
        <v>47</v>
      </c>
    </row>
    <row r="1069" spans="1:15">
      <c r="A1069" s="22">
        <v>2967</v>
      </c>
      <c r="B1069" s="23">
        <v>31511</v>
      </c>
      <c r="C1069" s="13" t="s">
        <v>47</v>
      </c>
      <c r="D1069" s="15"/>
      <c r="K1069" s="5">
        <v>2991</v>
      </c>
      <c r="L1069" s="5" t="s">
        <v>230</v>
      </c>
      <c r="M1069" s="5" t="s">
        <v>231</v>
      </c>
      <c r="N1069" s="6" t="s">
        <v>123</v>
      </c>
      <c r="O1069" s="7">
        <v>48</v>
      </c>
    </row>
    <row r="1070" spans="1:15">
      <c r="A1070" s="22">
        <v>2968</v>
      </c>
      <c r="B1070" s="23">
        <v>31541</v>
      </c>
      <c r="C1070" s="13" t="s">
        <v>57</v>
      </c>
      <c r="D1070" s="15"/>
      <c r="K1070" s="5">
        <v>2992</v>
      </c>
      <c r="L1070" s="5" t="s">
        <v>232</v>
      </c>
      <c r="M1070" s="5" t="s">
        <v>233</v>
      </c>
      <c r="N1070" s="6" t="s">
        <v>21</v>
      </c>
      <c r="O1070" s="7">
        <v>49</v>
      </c>
    </row>
    <row r="1071" spans="1:15">
      <c r="A1071" s="22">
        <v>2969</v>
      </c>
      <c r="B1071" s="23">
        <v>31570</v>
      </c>
      <c r="C1071" s="13" t="s">
        <v>66</v>
      </c>
      <c r="D1071" s="15"/>
      <c r="K1071" s="5">
        <v>2993</v>
      </c>
      <c r="L1071" s="5" t="s">
        <v>234</v>
      </c>
      <c r="M1071" s="5" t="s">
        <v>235</v>
      </c>
      <c r="N1071" s="6" t="s">
        <v>32</v>
      </c>
      <c r="O1071" s="7">
        <v>50</v>
      </c>
    </row>
    <row r="1072" spans="1:15">
      <c r="A1072" s="22">
        <v>2970</v>
      </c>
      <c r="B1072" s="23">
        <v>31600</v>
      </c>
      <c r="C1072" s="13" t="s">
        <v>75</v>
      </c>
      <c r="D1072" s="15"/>
      <c r="K1072" s="5">
        <v>2994</v>
      </c>
      <c r="L1072" s="5" t="s">
        <v>236</v>
      </c>
      <c r="M1072" s="5" t="s">
        <v>237</v>
      </c>
      <c r="N1072" s="6" t="s">
        <v>42</v>
      </c>
      <c r="O1072" s="7">
        <v>51</v>
      </c>
    </row>
    <row r="1073" spans="1:15">
      <c r="A1073" s="22">
        <v>2971</v>
      </c>
      <c r="B1073" s="23">
        <v>31630</v>
      </c>
      <c r="C1073" s="13" t="s">
        <v>84</v>
      </c>
      <c r="D1073" s="15"/>
      <c r="K1073" s="5">
        <v>2995</v>
      </c>
      <c r="L1073" s="5" t="s">
        <v>238</v>
      </c>
      <c r="M1073" s="5" t="s">
        <v>239</v>
      </c>
      <c r="N1073" s="6" t="s">
        <v>52</v>
      </c>
      <c r="O1073" s="7">
        <v>52</v>
      </c>
    </row>
    <row r="1074" spans="1:15">
      <c r="A1074" s="22">
        <v>2972</v>
      </c>
      <c r="B1074" s="23">
        <v>31659</v>
      </c>
      <c r="C1074" s="13" t="s">
        <v>93</v>
      </c>
      <c r="D1074" s="15"/>
      <c r="K1074" s="5">
        <v>2996</v>
      </c>
      <c r="L1074" s="5" t="s">
        <v>240</v>
      </c>
      <c r="M1074" s="5" t="s">
        <v>241</v>
      </c>
      <c r="N1074" s="6" t="s">
        <v>61</v>
      </c>
      <c r="O1074" s="7">
        <v>53</v>
      </c>
    </row>
    <row r="1075" spans="1:15">
      <c r="A1075" s="22">
        <v>2973</v>
      </c>
      <c r="B1075" s="23">
        <v>31689</v>
      </c>
      <c r="C1075" s="13" t="s">
        <v>110</v>
      </c>
      <c r="D1075" s="15"/>
      <c r="K1075" s="5">
        <v>2997</v>
      </c>
      <c r="L1075" s="5" t="s">
        <v>242</v>
      </c>
      <c r="M1075" s="5" t="s">
        <v>243</v>
      </c>
      <c r="N1075" s="6" t="s">
        <v>70</v>
      </c>
      <c r="O1075" s="7">
        <v>54</v>
      </c>
    </row>
    <row r="1076" spans="1:15">
      <c r="A1076" s="22">
        <v>2974</v>
      </c>
      <c r="B1076" s="23">
        <v>31718</v>
      </c>
      <c r="C1076" s="13" t="s">
        <v>119</v>
      </c>
      <c r="D1076" s="15"/>
      <c r="K1076" s="5">
        <v>2998</v>
      </c>
      <c r="L1076" s="5" t="s">
        <v>244</v>
      </c>
      <c r="M1076" s="5" t="s">
        <v>245</v>
      </c>
      <c r="N1076" s="6" t="s">
        <v>79</v>
      </c>
      <c r="O1076" s="7">
        <v>55</v>
      </c>
    </row>
    <row r="1077" spans="1:15">
      <c r="A1077" s="22">
        <v>2975</v>
      </c>
      <c r="B1077" s="23">
        <v>31748</v>
      </c>
      <c r="C1077" s="13" t="s">
        <v>125</v>
      </c>
      <c r="D1077" s="15"/>
      <c r="K1077" s="5">
        <v>2999</v>
      </c>
      <c r="L1077" s="5" t="s">
        <v>246</v>
      </c>
      <c r="M1077" s="5" t="s">
        <v>247</v>
      </c>
      <c r="N1077" s="6" t="s">
        <v>88</v>
      </c>
      <c r="O1077" s="7">
        <v>56</v>
      </c>
    </row>
    <row r="1078" spans="1:15">
      <c r="A1078" s="22">
        <v>2976</v>
      </c>
      <c r="B1078" s="23">
        <v>31777</v>
      </c>
      <c r="C1078" s="13" t="s">
        <v>14</v>
      </c>
      <c r="D1078" s="15"/>
      <c r="K1078" s="5">
        <v>3000</v>
      </c>
      <c r="L1078" s="5" t="s">
        <v>248</v>
      </c>
      <c r="M1078" s="5" t="s">
        <v>249</v>
      </c>
      <c r="N1078" s="6" t="s">
        <v>97</v>
      </c>
      <c r="O1078" s="7">
        <v>57</v>
      </c>
    </row>
    <row r="1079" spans="1:15">
      <c r="A1079" s="22">
        <v>2977</v>
      </c>
      <c r="B1079" s="23">
        <v>31806</v>
      </c>
      <c r="C1079" s="13" t="s">
        <v>27</v>
      </c>
      <c r="D1079" s="15"/>
      <c r="K1079" s="5">
        <v>3001</v>
      </c>
      <c r="L1079" s="5" t="s">
        <v>250</v>
      </c>
      <c r="M1079" s="5" t="s">
        <v>251</v>
      </c>
      <c r="N1079" s="6" t="s">
        <v>106</v>
      </c>
      <c r="O1079" s="7">
        <v>58</v>
      </c>
    </row>
    <row r="1080" spans="1:15">
      <c r="A1080" s="22">
        <v>2978</v>
      </c>
      <c r="B1080" s="23">
        <v>31836</v>
      </c>
      <c r="C1080" s="13" t="s">
        <v>38</v>
      </c>
      <c r="D1080" s="15"/>
      <c r="K1080" s="5">
        <v>3002</v>
      </c>
      <c r="L1080" s="5" t="s">
        <v>252</v>
      </c>
      <c r="M1080" s="5" t="s">
        <v>253</v>
      </c>
      <c r="N1080" s="6" t="s">
        <v>115</v>
      </c>
      <c r="O1080" s="7">
        <v>59</v>
      </c>
    </row>
    <row r="1081" spans="1:15">
      <c r="A1081" s="22">
        <v>2979</v>
      </c>
      <c r="B1081" s="23">
        <v>31865</v>
      </c>
      <c r="C1081" s="13" t="s">
        <v>47</v>
      </c>
      <c r="D1081" s="15"/>
      <c r="K1081" s="5">
        <v>3003</v>
      </c>
      <c r="L1081" s="5" t="s">
        <v>254</v>
      </c>
      <c r="M1081" s="5" t="s">
        <v>255</v>
      </c>
      <c r="N1081" s="6" t="s">
        <v>123</v>
      </c>
      <c r="O1081" s="7">
        <v>60</v>
      </c>
    </row>
    <row r="1082" spans="1:15">
      <c r="A1082" s="22">
        <v>2980</v>
      </c>
      <c r="B1082" s="23">
        <v>31895</v>
      </c>
      <c r="C1082" s="13" t="s">
        <v>57</v>
      </c>
      <c r="D1082" s="15"/>
    </row>
    <row r="1083" spans="1:15">
      <c r="A1083" s="22">
        <v>2981</v>
      </c>
      <c r="B1083" s="23">
        <v>31924</v>
      </c>
      <c r="C1083" s="13" t="s">
        <v>66</v>
      </c>
      <c r="D1083" s="15"/>
    </row>
    <row r="1084" spans="1:15">
      <c r="A1084" s="22">
        <v>2982</v>
      </c>
      <c r="B1084" s="23">
        <v>31954</v>
      </c>
      <c r="C1084" s="13" t="s">
        <v>75</v>
      </c>
      <c r="D1084" s="15"/>
    </row>
    <row r="1085" spans="1:15">
      <c r="A1085" s="22">
        <v>2983</v>
      </c>
      <c r="B1085" s="23">
        <v>31984</v>
      </c>
      <c r="C1085" s="13" t="s">
        <v>258</v>
      </c>
      <c r="D1085" s="15"/>
    </row>
    <row r="1086" spans="1:15">
      <c r="A1086" s="22">
        <v>2984</v>
      </c>
      <c r="B1086" s="23">
        <v>32013</v>
      </c>
      <c r="C1086" s="13" t="s">
        <v>84</v>
      </c>
      <c r="D1086" s="15"/>
    </row>
    <row r="1087" spans="1:15">
      <c r="A1087" s="22">
        <v>2985</v>
      </c>
      <c r="B1087" s="23">
        <v>32043</v>
      </c>
      <c r="C1087" s="13" t="s">
        <v>93</v>
      </c>
      <c r="D1087" s="15"/>
    </row>
    <row r="1088" spans="1:15">
      <c r="A1088" s="22">
        <v>2986</v>
      </c>
      <c r="B1088" s="23">
        <v>32073</v>
      </c>
      <c r="C1088" s="13" t="s">
        <v>110</v>
      </c>
      <c r="D1088" s="15"/>
    </row>
    <row r="1089" spans="1:4">
      <c r="A1089" s="22">
        <v>2987</v>
      </c>
      <c r="B1089" s="23">
        <v>32102</v>
      </c>
      <c r="C1089" s="13" t="s">
        <v>119</v>
      </c>
      <c r="D1089" s="15"/>
    </row>
    <row r="1090" spans="1:4">
      <c r="A1090" s="22">
        <v>2988</v>
      </c>
      <c r="B1090" s="23">
        <v>32132</v>
      </c>
      <c r="C1090" s="13" t="s">
        <v>125</v>
      </c>
      <c r="D1090" s="15"/>
    </row>
    <row r="1091" spans="1:4">
      <c r="A1091" s="22">
        <v>2989</v>
      </c>
      <c r="B1091" s="23">
        <v>32161</v>
      </c>
      <c r="C1091" s="13" t="s">
        <v>14</v>
      </c>
      <c r="D1091" s="15"/>
    </row>
    <row r="1092" spans="1:4">
      <c r="A1092" s="22">
        <v>2990</v>
      </c>
      <c r="B1092" s="23">
        <v>32190</v>
      </c>
      <c r="C1092" s="13" t="s">
        <v>27</v>
      </c>
      <c r="D1092" s="15"/>
    </row>
    <row r="1093" spans="1:4">
      <c r="A1093" s="22">
        <v>2991</v>
      </c>
      <c r="B1093" s="23">
        <v>32220</v>
      </c>
      <c r="C1093" s="13" t="s">
        <v>38</v>
      </c>
      <c r="D1093" s="15"/>
    </row>
    <row r="1094" spans="1:4">
      <c r="A1094" s="22">
        <v>2992</v>
      </c>
      <c r="B1094" s="23">
        <v>32249</v>
      </c>
      <c r="C1094" s="13" t="s">
        <v>47</v>
      </c>
      <c r="D1094" s="15"/>
    </row>
    <row r="1095" spans="1:4">
      <c r="A1095" s="22">
        <v>2993</v>
      </c>
      <c r="B1095" s="23">
        <v>32279</v>
      </c>
      <c r="C1095" s="13" t="s">
        <v>57</v>
      </c>
      <c r="D1095" s="15"/>
    </row>
    <row r="1096" spans="1:4">
      <c r="A1096" s="22">
        <v>2994</v>
      </c>
      <c r="B1096" s="23">
        <v>32308</v>
      </c>
      <c r="C1096" s="13" t="s">
        <v>66</v>
      </c>
      <c r="D1096" s="15"/>
    </row>
    <row r="1097" spans="1:4">
      <c r="A1097" s="22">
        <v>2995</v>
      </c>
      <c r="B1097" s="23">
        <v>32338</v>
      </c>
      <c r="C1097" s="13" t="s">
        <v>75</v>
      </c>
      <c r="D1097" s="15"/>
    </row>
    <row r="1098" spans="1:4">
      <c r="A1098" s="22">
        <v>2996</v>
      </c>
      <c r="B1098" s="23">
        <v>32367</v>
      </c>
      <c r="C1098" s="13" t="s">
        <v>84</v>
      </c>
      <c r="D1098" s="15"/>
    </row>
    <row r="1099" spans="1:4">
      <c r="A1099" s="22">
        <v>2997</v>
      </c>
      <c r="B1099" s="23">
        <v>32397</v>
      </c>
      <c r="C1099" s="13" t="s">
        <v>93</v>
      </c>
      <c r="D1099" s="15"/>
    </row>
    <row r="1100" spans="1:4">
      <c r="A1100" s="22">
        <v>2998</v>
      </c>
      <c r="B1100" s="23">
        <v>32427</v>
      </c>
      <c r="C1100" s="13" t="s">
        <v>110</v>
      </c>
      <c r="D1100" s="15"/>
    </row>
    <row r="1101" spans="1:4">
      <c r="A1101" s="22">
        <v>2999</v>
      </c>
      <c r="B1101" s="23">
        <v>32456</v>
      </c>
      <c r="C1101" s="13" t="s">
        <v>119</v>
      </c>
      <c r="D1101" s="15"/>
    </row>
    <row r="1102" spans="1:4">
      <c r="A1102" s="22">
        <v>3000</v>
      </c>
      <c r="B1102" s="23">
        <v>32486</v>
      </c>
      <c r="C1102" s="13" t="s">
        <v>125</v>
      </c>
      <c r="D1102" s="15"/>
    </row>
    <row r="1103" spans="1:4">
      <c r="A1103" s="22">
        <v>3001</v>
      </c>
      <c r="B1103" s="23">
        <v>32516</v>
      </c>
      <c r="C1103" s="13" t="s">
        <v>14</v>
      </c>
      <c r="D1103" s="15"/>
    </row>
    <row r="1104" spans="1:4">
      <c r="A1104" s="22">
        <v>3002</v>
      </c>
      <c r="B1104" s="23">
        <v>32545</v>
      </c>
      <c r="C1104" s="13" t="s">
        <v>27</v>
      </c>
      <c r="D1104" s="15"/>
    </row>
    <row r="1105" spans="1:5">
      <c r="A1105" s="22">
        <v>3003</v>
      </c>
      <c r="B1105" s="23">
        <v>32575</v>
      </c>
      <c r="C1105" s="13" t="s">
        <v>38</v>
      </c>
      <c r="D1105" s="15"/>
    </row>
    <row r="1106" spans="1:5">
      <c r="A1106" s="22">
        <v>3004</v>
      </c>
      <c r="B1106" s="23">
        <v>32604</v>
      </c>
      <c r="C1106" s="13" t="s">
        <v>47</v>
      </c>
      <c r="D1106" s="15"/>
    </row>
    <row r="1107" spans="1:5">
      <c r="A1107" s="22">
        <v>3005</v>
      </c>
      <c r="B1107" s="23">
        <v>32633</v>
      </c>
      <c r="C1107" s="13" t="s">
        <v>57</v>
      </c>
      <c r="D1107" s="15"/>
    </row>
    <row r="1108" spans="1:5">
      <c r="A1108" s="22">
        <v>3006</v>
      </c>
      <c r="B1108" s="23">
        <v>32663</v>
      </c>
      <c r="C1108" s="13" t="s">
        <v>66</v>
      </c>
      <c r="D1108" s="15"/>
    </row>
    <row r="1109" spans="1:5">
      <c r="A1109" s="22">
        <v>3007</v>
      </c>
      <c r="B1109" s="23">
        <v>32692</v>
      </c>
      <c r="C1109" s="13" t="s">
        <v>75</v>
      </c>
      <c r="D1109" s="15"/>
    </row>
    <row r="1110" spans="1:5">
      <c r="A1110" s="22">
        <v>3008</v>
      </c>
      <c r="B1110" s="93">
        <v>32722</v>
      </c>
      <c r="C1110" s="13" t="s">
        <v>84</v>
      </c>
      <c r="D1110" s="15"/>
      <c r="E1110" s="92" t="s">
        <v>262</v>
      </c>
    </row>
    <row r="1111" spans="1:5">
      <c r="A1111" s="22">
        <v>3009</v>
      </c>
      <c r="B1111" s="23">
        <v>32751</v>
      </c>
      <c r="C1111" s="13" t="s">
        <v>93</v>
      </c>
      <c r="D1111" s="15"/>
    </row>
    <row r="1112" spans="1:5">
      <c r="A1112" s="22">
        <v>3010</v>
      </c>
      <c r="B1112" s="23">
        <v>32781</v>
      </c>
      <c r="C1112" s="13" t="s">
        <v>110</v>
      </c>
      <c r="D1112" s="15"/>
    </row>
    <row r="1113" spans="1:5">
      <c r="A1113" s="22">
        <v>3011</v>
      </c>
      <c r="B1113" s="23">
        <v>32810</v>
      </c>
      <c r="C1113" s="13" t="s">
        <v>119</v>
      </c>
      <c r="D1113" s="15"/>
    </row>
    <row r="1114" spans="1:5">
      <c r="A1114" s="22">
        <v>3012</v>
      </c>
      <c r="B1114" s="23">
        <v>32840</v>
      </c>
      <c r="C1114" s="13" t="s">
        <v>125</v>
      </c>
      <c r="D1114" s="15"/>
    </row>
    <row r="1115" spans="1:5">
      <c r="A1115" s="22">
        <v>3013</v>
      </c>
      <c r="B1115" s="23">
        <v>32870</v>
      </c>
      <c r="C1115" s="13" t="s">
        <v>14</v>
      </c>
      <c r="D1115" s="15"/>
    </row>
    <row r="1116" spans="1:5">
      <c r="A1116" s="22">
        <v>3014</v>
      </c>
      <c r="B1116" s="23">
        <v>32900</v>
      </c>
      <c r="C1116" s="13" t="s">
        <v>27</v>
      </c>
      <c r="D1116" s="15"/>
    </row>
    <row r="1117" spans="1:5">
      <c r="A1117" s="22">
        <v>3015</v>
      </c>
      <c r="B1117" s="23">
        <v>32929</v>
      </c>
      <c r="C1117" s="13" t="s">
        <v>38</v>
      </c>
      <c r="D1117" s="15"/>
    </row>
    <row r="1118" spans="1:5">
      <c r="A1118" s="22">
        <v>3016</v>
      </c>
      <c r="B1118" s="23">
        <v>32959</v>
      </c>
      <c r="C1118" s="13" t="s">
        <v>47</v>
      </c>
      <c r="D1118" s="15"/>
    </row>
    <row r="1119" spans="1:5">
      <c r="A1119" s="22">
        <v>3017</v>
      </c>
      <c r="B1119" s="23">
        <v>32988</v>
      </c>
      <c r="C1119" s="13" t="s">
        <v>57</v>
      </c>
      <c r="D1119" s="15"/>
    </row>
    <row r="1120" spans="1:5">
      <c r="A1120" s="22">
        <v>3018</v>
      </c>
      <c r="B1120" s="23">
        <v>33017</v>
      </c>
      <c r="C1120" s="13" t="s">
        <v>66</v>
      </c>
      <c r="D1120" s="15"/>
    </row>
    <row r="1121" spans="1:4">
      <c r="A1121" s="22">
        <v>3019</v>
      </c>
      <c r="B1121" s="23">
        <v>33047</v>
      </c>
      <c r="C1121" s="13" t="s">
        <v>221</v>
      </c>
      <c r="D1121" s="15"/>
    </row>
    <row r="1122" spans="1:4">
      <c r="A1122" s="22">
        <v>3020</v>
      </c>
      <c r="B1122" s="23">
        <v>33076</v>
      </c>
      <c r="C1122" s="13" t="s">
        <v>75</v>
      </c>
      <c r="D1122" s="15"/>
    </row>
    <row r="1123" spans="1:4">
      <c r="A1123" s="22">
        <v>3021</v>
      </c>
      <c r="B1123" s="23">
        <v>33105</v>
      </c>
      <c r="C1123" s="13" t="s">
        <v>84</v>
      </c>
      <c r="D1123" s="15"/>
    </row>
    <row r="1124" spans="1:4">
      <c r="A1124" s="22">
        <v>3022</v>
      </c>
      <c r="B1124" s="23">
        <v>33135</v>
      </c>
      <c r="C1124" s="13" t="s">
        <v>93</v>
      </c>
      <c r="D1124" s="15"/>
    </row>
    <row r="1125" spans="1:4">
      <c r="A1125" s="22">
        <v>3023</v>
      </c>
      <c r="B1125" s="23">
        <v>33164</v>
      </c>
      <c r="C1125" s="13" t="s">
        <v>110</v>
      </c>
      <c r="D1125" s="15"/>
    </row>
    <row r="1126" spans="1:4">
      <c r="A1126" s="22">
        <v>3024</v>
      </c>
      <c r="B1126" s="23">
        <v>33194</v>
      </c>
      <c r="C1126" s="13" t="s">
        <v>119</v>
      </c>
      <c r="D1126" s="15"/>
    </row>
    <row r="1127" spans="1:4">
      <c r="A1127" s="22">
        <v>3025</v>
      </c>
      <c r="B1127" s="23">
        <v>33224</v>
      </c>
      <c r="C1127" s="13" t="s">
        <v>125</v>
      </c>
      <c r="D1127" s="15"/>
    </row>
    <row r="1128" spans="1:4">
      <c r="A1128" s="22">
        <v>3026</v>
      </c>
      <c r="B1128" s="23">
        <v>33254</v>
      </c>
      <c r="C1128" s="13" t="s">
        <v>14</v>
      </c>
      <c r="D1128" s="15"/>
    </row>
    <row r="1129" spans="1:4">
      <c r="A1129" s="22">
        <v>3027</v>
      </c>
      <c r="B1129" s="23">
        <v>33284</v>
      </c>
      <c r="C1129" s="13" t="s">
        <v>27</v>
      </c>
      <c r="D1129" s="15"/>
    </row>
    <row r="1130" spans="1:4">
      <c r="A1130" s="22">
        <v>3028</v>
      </c>
      <c r="B1130" s="23">
        <v>33313</v>
      </c>
      <c r="C1130" s="13" t="s">
        <v>38</v>
      </c>
      <c r="D1130" s="15"/>
    </row>
    <row r="1131" spans="1:4">
      <c r="A1131" s="22">
        <v>3029</v>
      </c>
      <c r="B1131" s="23">
        <v>33343</v>
      </c>
      <c r="C1131" s="13" t="s">
        <v>47</v>
      </c>
      <c r="D1131" s="15"/>
    </row>
    <row r="1132" spans="1:4">
      <c r="A1132" s="22">
        <v>3030</v>
      </c>
      <c r="B1132" s="23">
        <v>33372</v>
      </c>
      <c r="C1132" s="13" t="s">
        <v>57</v>
      </c>
      <c r="D1132" s="15"/>
    </row>
    <row r="1133" spans="1:4">
      <c r="A1133" s="22">
        <v>3031</v>
      </c>
      <c r="B1133" s="23">
        <v>33401</v>
      </c>
      <c r="C1133" s="13" t="s">
        <v>66</v>
      </c>
      <c r="D1133" s="15"/>
    </row>
    <row r="1134" spans="1:4">
      <c r="A1134" s="22">
        <v>3032</v>
      </c>
      <c r="B1134" s="23">
        <v>33431</v>
      </c>
      <c r="C1134" s="13" t="s">
        <v>75</v>
      </c>
      <c r="D1134" s="15"/>
    </row>
    <row r="1135" spans="1:4">
      <c r="A1135" s="22">
        <v>3033</v>
      </c>
      <c r="B1135" s="23">
        <v>33460</v>
      </c>
      <c r="C1135" s="13" t="s">
        <v>84</v>
      </c>
      <c r="D1135" s="15"/>
    </row>
    <row r="1136" spans="1:4">
      <c r="A1136" s="22">
        <v>3034</v>
      </c>
      <c r="B1136" s="23">
        <v>33489</v>
      </c>
      <c r="C1136" s="13" t="s">
        <v>93</v>
      </c>
      <c r="D1136" s="15"/>
    </row>
    <row r="1137" spans="1:4">
      <c r="A1137" s="22">
        <v>3035</v>
      </c>
      <c r="B1137" s="23">
        <v>33519</v>
      </c>
      <c r="C1137" s="13" t="s">
        <v>110</v>
      </c>
      <c r="D1137" s="15"/>
    </row>
    <row r="1138" spans="1:4">
      <c r="A1138" s="22">
        <v>3036</v>
      </c>
      <c r="B1138" s="23">
        <v>33548</v>
      </c>
      <c r="C1138" s="13" t="s">
        <v>119</v>
      </c>
      <c r="D1138" s="15"/>
    </row>
    <row r="1139" spans="1:4">
      <c r="A1139" s="22">
        <v>3037</v>
      </c>
      <c r="B1139" s="23">
        <v>33578</v>
      </c>
      <c r="C1139" s="13" t="s">
        <v>125</v>
      </c>
      <c r="D1139" s="15"/>
    </row>
    <row r="1140" spans="1:4">
      <c r="A1140" s="22">
        <v>3038</v>
      </c>
      <c r="B1140" s="23">
        <v>33608</v>
      </c>
      <c r="C1140" s="13" t="s">
        <v>14</v>
      </c>
      <c r="D1140" s="15"/>
    </row>
    <row r="1141" spans="1:4">
      <c r="A1141" s="22">
        <v>3039</v>
      </c>
      <c r="B1141" s="23">
        <v>33638</v>
      </c>
      <c r="C1141" s="13" t="s">
        <v>27</v>
      </c>
      <c r="D1141" s="15"/>
    </row>
    <row r="1142" spans="1:4">
      <c r="A1142" s="22">
        <v>3040</v>
      </c>
      <c r="B1142" s="23">
        <v>33667</v>
      </c>
      <c r="C1142" s="13" t="s">
        <v>38</v>
      </c>
      <c r="D1142" s="15"/>
    </row>
    <row r="1143" spans="1:4">
      <c r="A1143" s="22">
        <v>3041</v>
      </c>
      <c r="B1143" s="23">
        <v>33697</v>
      </c>
      <c r="C1143" s="13" t="s">
        <v>47</v>
      </c>
      <c r="D1143" s="15"/>
    </row>
    <row r="1144" spans="1:4">
      <c r="A1144" s="22">
        <v>3042</v>
      </c>
      <c r="B1144" s="23">
        <v>33727</v>
      </c>
      <c r="C1144" s="13" t="s">
        <v>57</v>
      </c>
      <c r="D1144" s="15"/>
    </row>
    <row r="1145" spans="1:4">
      <c r="A1145" s="22">
        <v>3043</v>
      </c>
      <c r="B1145" s="23">
        <v>33756</v>
      </c>
      <c r="C1145" s="13" t="s">
        <v>66</v>
      </c>
      <c r="D1145" s="15"/>
    </row>
    <row r="1146" spans="1:4">
      <c r="A1146" s="22">
        <v>3044</v>
      </c>
      <c r="B1146" s="23">
        <v>33785</v>
      </c>
      <c r="C1146" s="13" t="s">
        <v>75</v>
      </c>
      <c r="D1146" s="15"/>
    </row>
    <row r="1147" spans="1:4">
      <c r="A1147" s="22">
        <v>3045</v>
      </c>
      <c r="B1147" s="23">
        <v>33815</v>
      </c>
      <c r="C1147" s="13" t="s">
        <v>84</v>
      </c>
      <c r="D1147" s="15"/>
    </row>
    <row r="1148" spans="1:4">
      <c r="A1148" s="22">
        <v>3046</v>
      </c>
      <c r="B1148" s="23">
        <v>33844</v>
      </c>
      <c r="C1148" s="13" t="s">
        <v>93</v>
      </c>
      <c r="D1148" s="15"/>
    </row>
    <row r="1149" spans="1:4">
      <c r="A1149" s="22">
        <v>3047</v>
      </c>
      <c r="B1149" s="23">
        <v>33873</v>
      </c>
      <c r="C1149" s="13" t="s">
        <v>110</v>
      </c>
      <c r="D1149" s="15"/>
    </row>
    <row r="1150" spans="1:4">
      <c r="A1150" s="22">
        <v>3048</v>
      </c>
      <c r="B1150" s="23">
        <v>33903</v>
      </c>
      <c r="C1150" s="13" t="s">
        <v>119</v>
      </c>
      <c r="D1150" s="15"/>
    </row>
    <row r="1151" spans="1:4">
      <c r="A1151" s="22">
        <v>3049</v>
      </c>
      <c r="B1151" s="23">
        <v>33932</v>
      </c>
      <c r="C1151" s="13" t="s">
        <v>125</v>
      </c>
      <c r="D1151" s="15"/>
    </row>
    <row r="1152" spans="1:4">
      <c r="A1152" s="22">
        <v>3050</v>
      </c>
      <c r="B1152" s="23">
        <v>33962</v>
      </c>
      <c r="C1152" s="13" t="s">
        <v>14</v>
      </c>
      <c r="D1152" s="15"/>
    </row>
    <row r="1153" spans="1:4">
      <c r="A1153" s="22">
        <v>3051</v>
      </c>
      <c r="B1153" s="23">
        <v>33992</v>
      </c>
      <c r="C1153" s="13" t="s">
        <v>27</v>
      </c>
      <c r="D1153" s="15"/>
    </row>
    <row r="1154" spans="1:4">
      <c r="A1154" s="22">
        <v>3052</v>
      </c>
      <c r="B1154" s="23">
        <v>34021</v>
      </c>
      <c r="C1154" s="13" t="s">
        <v>38</v>
      </c>
      <c r="D1154" s="15"/>
    </row>
    <row r="1155" spans="1:4">
      <c r="A1155" s="22">
        <v>3053</v>
      </c>
      <c r="B1155" s="23">
        <v>34051</v>
      </c>
      <c r="C1155" s="13" t="s">
        <v>47</v>
      </c>
      <c r="D1155" s="15"/>
    </row>
    <row r="1156" spans="1:4">
      <c r="A1156" s="22">
        <v>3054</v>
      </c>
      <c r="B1156" s="23">
        <v>34081</v>
      </c>
      <c r="C1156" s="13" t="s">
        <v>260</v>
      </c>
      <c r="D1156" s="15"/>
    </row>
    <row r="1157" spans="1:4">
      <c r="A1157" s="22">
        <v>3055</v>
      </c>
      <c r="B1157" s="23">
        <v>34110</v>
      </c>
      <c r="C1157" s="13" t="s">
        <v>57</v>
      </c>
      <c r="D1157" s="15"/>
    </row>
    <row r="1158" spans="1:4">
      <c r="A1158" s="22">
        <v>3056</v>
      </c>
      <c r="B1158" s="23">
        <v>34140</v>
      </c>
      <c r="C1158" s="13" t="s">
        <v>66</v>
      </c>
      <c r="D1158" s="15"/>
    </row>
    <row r="1159" spans="1:4">
      <c r="A1159" s="22">
        <v>3057</v>
      </c>
      <c r="B1159" s="23">
        <v>34169</v>
      </c>
      <c r="C1159" s="13" t="s">
        <v>75</v>
      </c>
      <c r="D1159" s="15"/>
    </row>
    <row r="1160" spans="1:4">
      <c r="A1160" s="22">
        <v>3058</v>
      </c>
      <c r="B1160" s="23">
        <v>34199</v>
      </c>
      <c r="C1160" s="13" t="s">
        <v>84</v>
      </c>
      <c r="D1160" s="15"/>
    </row>
    <row r="1161" spans="1:4">
      <c r="A1161" s="22">
        <v>3059</v>
      </c>
      <c r="B1161" s="23">
        <v>34228</v>
      </c>
      <c r="C1161" s="13" t="s">
        <v>93</v>
      </c>
      <c r="D1161" s="15"/>
    </row>
    <row r="1162" spans="1:4">
      <c r="A1162" s="22">
        <v>3060</v>
      </c>
      <c r="B1162" s="23">
        <v>34257</v>
      </c>
      <c r="C1162" s="13" t="s">
        <v>110</v>
      </c>
      <c r="D1162" s="15"/>
    </row>
    <row r="1163" spans="1:4">
      <c r="A1163" s="22">
        <v>3061</v>
      </c>
      <c r="B1163" s="23">
        <v>34287</v>
      </c>
      <c r="C1163" s="13" t="s">
        <v>119</v>
      </c>
      <c r="D1163" s="15"/>
    </row>
    <row r="1164" spans="1:4">
      <c r="A1164" s="22">
        <v>3062</v>
      </c>
      <c r="B1164" s="23">
        <v>34316</v>
      </c>
      <c r="C1164" s="13" t="s">
        <v>125</v>
      </c>
      <c r="D1164" s="15"/>
    </row>
    <row r="1165" spans="1:4">
      <c r="A1165" s="22">
        <v>3063</v>
      </c>
      <c r="B1165" s="23">
        <v>34346</v>
      </c>
      <c r="C1165" s="13" t="s">
        <v>14</v>
      </c>
      <c r="D1165" s="15"/>
    </row>
    <row r="1166" spans="1:4">
      <c r="A1166" s="22">
        <v>3064</v>
      </c>
      <c r="B1166" s="23">
        <v>34375</v>
      </c>
      <c r="C1166" s="13" t="s">
        <v>27</v>
      </c>
      <c r="D1166" s="15"/>
    </row>
    <row r="1167" spans="1:4">
      <c r="A1167" s="22">
        <v>3065</v>
      </c>
      <c r="B1167" s="23">
        <v>34405</v>
      </c>
      <c r="C1167" s="13" t="s">
        <v>38</v>
      </c>
      <c r="D1167" s="15"/>
    </row>
    <row r="1168" spans="1:4">
      <c r="A1168" s="22">
        <v>3066</v>
      </c>
      <c r="B1168" s="23">
        <v>34435</v>
      </c>
      <c r="C1168" s="13" t="s">
        <v>47</v>
      </c>
      <c r="D1168" s="15"/>
    </row>
    <row r="1169" spans="1:4">
      <c r="A1169" s="22">
        <v>3067</v>
      </c>
      <c r="B1169" s="23">
        <v>34465</v>
      </c>
      <c r="C1169" s="13" t="s">
        <v>57</v>
      </c>
      <c r="D1169" s="15"/>
    </row>
    <row r="1170" spans="1:4">
      <c r="A1170" s="22">
        <v>3068</v>
      </c>
      <c r="B1170" s="23">
        <v>34494</v>
      </c>
      <c r="C1170" s="13" t="s">
        <v>66</v>
      </c>
      <c r="D1170" s="15"/>
    </row>
    <row r="1171" spans="1:4">
      <c r="A1171" s="22">
        <v>3069</v>
      </c>
      <c r="B1171" s="23">
        <v>34524</v>
      </c>
      <c r="C1171" s="13" t="s">
        <v>75</v>
      </c>
      <c r="D1171" s="15"/>
    </row>
    <row r="1172" spans="1:4">
      <c r="A1172" s="22">
        <v>3070</v>
      </c>
      <c r="B1172" s="23">
        <v>34553</v>
      </c>
      <c r="C1172" s="13" t="s">
        <v>84</v>
      </c>
      <c r="D1172" s="15"/>
    </row>
    <row r="1173" spans="1:4">
      <c r="A1173" s="22">
        <v>3071</v>
      </c>
      <c r="B1173" s="23">
        <v>34583</v>
      </c>
      <c r="C1173" s="13" t="s">
        <v>93</v>
      </c>
      <c r="D1173" s="15"/>
    </row>
    <row r="1174" spans="1:4">
      <c r="A1174" s="22">
        <v>3072</v>
      </c>
      <c r="B1174" s="23">
        <v>34612</v>
      </c>
      <c r="C1174" s="13" t="s">
        <v>110</v>
      </c>
      <c r="D1174" s="15"/>
    </row>
    <row r="1175" spans="1:4">
      <c r="A1175" s="22">
        <v>3073</v>
      </c>
      <c r="B1175" s="23">
        <v>34641</v>
      </c>
      <c r="C1175" s="13" t="s">
        <v>119</v>
      </c>
      <c r="D1175" s="15"/>
    </row>
    <row r="1176" spans="1:4">
      <c r="A1176" s="22">
        <v>3074</v>
      </c>
      <c r="B1176" s="23">
        <v>34671</v>
      </c>
      <c r="C1176" s="13" t="s">
        <v>125</v>
      </c>
      <c r="D1176" s="15"/>
    </row>
    <row r="1177" spans="1:4">
      <c r="A1177" s="22">
        <v>3075</v>
      </c>
      <c r="B1177" s="23">
        <v>34700</v>
      </c>
      <c r="C1177" s="13" t="s">
        <v>14</v>
      </c>
      <c r="D1177" s="15"/>
    </row>
    <row r="1178" spans="1:4">
      <c r="A1178" s="22">
        <v>3076</v>
      </c>
      <c r="B1178" s="23">
        <v>34730</v>
      </c>
      <c r="C1178" s="13" t="s">
        <v>27</v>
      </c>
      <c r="D1178" s="15"/>
    </row>
    <row r="1179" spans="1:4">
      <c r="A1179" s="22">
        <v>3077</v>
      </c>
      <c r="B1179" s="23">
        <v>34759</v>
      </c>
      <c r="C1179" s="13" t="s">
        <v>38</v>
      </c>
      <c r="D1179" s="15"/>
    </row>
    <row r="1180" spans="1:4">
      <c r="A1180" s="22">
        <v>3078</v>
      </c>
      <c r="B1180" s="23">
        <v>34789</v>
      </c>
      <c r="C1180" s="13" t="s">
        <v>47</v>
      </c>
      <c r="D1180" s="15"/>
    </row>
    <row r="1181" spans="1:4">
      <c r="A1181" s="22">
        <v>3079</v>
      </c>
      <c r="B1181" s="23">
        <v>34819</v>
      </c>
      <c r="C1181" s="13" t="s">
        <v>57</v>
      </c>
      <c r="D1181" s="15"/>
    </row>
    <row r="1182" spans="1:4">
      <c r="A1182" s="22">
        <v>3080</v>
      </c>
      <c r="B1182" s="23">
        <v>34848</v>
      </c>
      <c r="C1182" s="13" t="s">
        <v>66</v>
      </c>
      <c r="D1182" s="15"/>
    </row>
    <row r="1183" spans="1:4">
      <c r="A1183" s="22">
        <v>3081</v>
      </c>
      <c r="B1183" s="23">
        <v>34878</v>
      </c>
      <c r="C1183" s="13" t="s">
        <v>75</v>
      </c>
      <c r="D1183" s="15"/>
    </row>
    <row r="1184" spans="1:4">
      <c r="A1184" s="22">
        <v>3082</v>
      </c>
      <c r="B1184" s="23">
        <v>34907</v>
      </c>
      <c r="C1184" s="13" t="s">
        <v>84</v>
      </c>
      <c r="D1184" s="15"/>
    </row>
    <row r="1185" spans="1:4">
      <c r="A1185" s="22">
        <v>3083</v>
      </c>
      <c r="B1185" s="23">
        <v>34937</v>
      </c>
      <c r="C1185" s="13" t="s">
        <v>93</v>
      </c>
      <c r="D1185" s="15"/>
    </row>
    <row r="1186" spans="1:4">
      <c r="A1186" s="22">
        <v>3084</v>
      </c>
      <c r="B1186" s="23">
        <v>34967</v>
      </c>
      <c r="C1186" s="13" t="s">
        <v>102</v>
      </c>
      <c r="D1186" s="15"/>
    </row>
    <row r="1187" spans="1:4">
      <c r="A1187" s="22">
        <v>3085</v>
      </c>
      <c r="B1187" s="23">
        <v>34996</v>
      </c>
      <c r="C1187" s="13" t="s">
        <v>110</v>
      </c>
      <c r="D1187" s="15"/>
    </row>
    <row r="1188" spans="1:4">
      <c r="A1188" s="22">
        <v>3086</v>
      </c>
      <c r="B1188" s="23">
        <v>35025</v>
      </c>
      <c r="C1188" s="13" t="s">
        <v>119</v>
      </c>
      <c r="D1188" s="15"/>
    </row>
    <row r="1189" spans="1:4">
      <c r="A1189" s="22">
        <v>3087</v>
      </c>
      <c r="B1189" s="23">
        <v>35055</v>
      </c>
      <c r="C1189" s="13" t="s">
        <v>125</v>
      </c>
      <c r="D1189" s="15"/>
    </row>
    <row r="1190" spans="1:4">
      <c r="A1190" s="22">
        <v>3088</v>
      </c>
      <c r="B1190" s="23">
        <v>35084</v>
      </c>
      <c r="C1190" s="13" t="s">
        <v>14</v>
      </c>
      <c r="D1190" s="15"/>
    </row>
    <row r="1191" spans="1:4">
      <c r="A1191" s="22">
        <v>3089</v>
      </c>
      <c r="B1191" s="23">
        <v>35114</v>
      </c>
      <c r="C1191" s="13" t="s">
        <v>27</v>
      </c>
      <c r="D1191" s="15"/>
    </row>
    <row r="1192" spans="1:4">
      <c r="A1192" s="22">
        <v>3090</v>
      </c>
      <c r="B1192" s="23">
        <v>35143</v>
      </c>
      <c r="C1192" s="13" t="s">
        <v>38</v>
      </c>
      <c r="D1192" s="15"/>
    </row>
    <row r="1193" spans="1:4">
      <c r="A1193" s="22">
        <v>3091</v>
      </c>
      <c r="B1193" s="23">
        <v>35173</v>
      </c>
      <c r="C1193" s="13" t="s">
        <v>47</v>
      </c>
      <c r="D1193" s="15"/>
    </row>
    <row r="1194" spans="1:4">
      <c r="A1194" s="22">
        <v>3092</v>
      </c>
      <c r="B1194" s="23">
        <v>35202</v>
      </c>
      <c r="C1194" s="13" t="s">
        <v>57</v>
      </c>
      <c r="D1194" s="15"/>
    </row>
    <row r="1195" spans="1:4">
      <c r="A1195" s="22">
        <v>3093</v>
      </c>
      <c r="B1195" s="23">
        <v>35232</v>
      </c>
      <c r="C1195" s="13" t="s">
        <v>66</v>
      </c>
      <c r="D1195" s="15"/>
    </row>
    <row r="1196" spans="1:4">
      <c r="A1196" s="22">
        <v>3094</v>
      </c>
      <c r="B1196" s="23">
        <v>35262</v>
      </c>
      <c r="C1196" s="13" t="s">
        <v>75</v>
      </c>
      <c r="D1196" s="15"/>
    </row>
    <row r="1197" spans="1:4">
      <c r="A1197" s="22">
        <v>3095</v>
      </c>
      <c r="B1197" s="23">
        <v>35291</v>
      </c>
      <c r="C1197" s="13" t="s">
        <v>84</v>
      </c>
      <c r="D1197" s="15"/>
    </row>
    <row r="1198" spans="1:4">
      <c r="A1198" s="22">
        <v>3096</v>
      </c>
      <c r="B1198" s="23">
        <v>35321</v>
      </c>
      <c r="C1198" s="13" t="s">
        <v>93</v>
      </c>
      <c r="D1198" s="15"/>
    </row>
    <row r="1199" spans="1:4">
      <c r="A1199" s="22">
        <v>3097</v>
      </c>
      <c r="B1199" s="23">
        <v>35350</v>
      </c>
      <c r="C1199" s="13" t="s">
        <v>110</v>
      </c>
      <c r="D1199" s="15"/>
    </row>
    <row r="1200" spans="1:4">
      <c r="A1200" s="22">
        <v>3098</v>
      </c>
      <c r="B1200" s="23">
        <v>35380</v>
      </c>
      <c r="C1200" s="13" t="s">
        <v>119</v>
      </c>
      <c r="D1200" s="15"/>
    </row>
    <row r="1201" spans="1:4">
      <c r="A1201" s="22">
        <v>3099</v>
      </c>
      <c r="B1201" s="23">
        <v>35410</v>
      </c>
      <c r="C1201" s="13" t="s">
        <v>125</v>
      </c>
      <c r="D1201" s="15"/>
    </row>
    <row r="1202" spans="1:4">
      <c r="A1202" s="22">
        <v>3100</v>
      </c>
      <c r="B1202" s="23">
        <v>35439</v>
      </c>
      <c r="C1202" s="13" t="s">
        <v>14</v>
      </c>
      <c r="D1202" s="15"/>
    </row>
    <row r="1203" spans="1:4">
      <c r="A1203" s="22">
        <v>3101</v>
      </c>
      <c r="B1203" s="23">
        <v>35468</v>
      </c>
      <c r="C1203" s="13" t="s">
        <v>27</v>
      </c>
      <c r="D1203" s="15"/>
    </row>
    <row r="1204" spans="1:4">
      <c r="A1204" s="22">
        <v>3102</v>
      </c>
      <c r="B1204" s="23">
        <v>35498</v>
      </c>
      <c r="C1204" s="13" t="s">
        <v>38</v>
      </c>
      <c r="D1204" s="15"/>
    </row>
    <row r="1205" spans="1:4">
      <c r="A1205" s="22">
        <v>3103</v>
      </c>
      <c r="B1205" s="23">
        <v>35527</v>
      </c>
      <c r="C1205" s="13" t="s">
        <v>47</v>
      </c>
      <c r="D1205" s="15"/>
    </row>
    <row r="1206" spans="1:4">
      <c r="A1206" s="22">
        <v>3104</v>
      </c>
      <c r="B1206" s="23">
        <v>35557</v>
      </c>
      <c r="C1206" s="13" t="s">
        <v>57</v>
      </c>
      <c r="D1206" s="15"/>
    </row>
    <row r="1207" spans="1:4">
      <c r="A1207" s="22">
        <v>3105</v>
      </c>
      <c r="B1207" s="23">
        <v>35586</v>
      </c>
      <c r="C1207" s="13" t="s">
        <v>66</v>
      </c>
      <c r="D1207" s="15"/>
    </row>
    <row r="1208" spans="1:4">
      <c r="A1208" s="22">
        <v>3106</v>
      </c>
      <c r="B1208" s="23">
        <v>35616</v>
      </c>
      <c r="C1208" s="13" t="s">
        <v>75</v>
      </c>
      <c r="D1208" s="15"/>
    </row>
    <row r="1209" spans="1:4">
      <c r="A1209" s="22">
        <v>3107</v>
      </c>
      <c r="B1209" s="23">
        <v>35645</v>
      </c>
      <c r="C1209" s="13" t="s">
        <v>84</v>
      </c>
      <c r="D1209" s="15"/>
    </row>
    <row r="1210" spans="1:4">
      <c r="A1210" s="22">
        <v>3108</v>
      </c>
      <c r="B1210" s="23">
        <v>35675</v>
      </c>
      <c r="C1210" s="13" t="s">
        <v>93</v>
      </c>
      <c r="D1210" s="15"/>
    </row>
    <row r="1211" spans="1:4">
      <c r="A1211" s="22">
        <v>3109</v>
      </c>
      <c r="B1211" s="23">
        <v>35705</v>
      </c>
      <c r="C1211" s="13" t="s">
        <v>110</v>
      </c>
      <c r="D1211" s="15"/>
    </row>
    <row r="1212" spans="1:4">
      <c r="A1212" s="22">
        <v>3110</v>
      </c>
      <c r="B1212" s="23">
        <v>35734</v>
      </c>
      <c r="C1212" s="13" t="s">
        <v>119</v>
      </c>
      <c r="D1212" s="15"/>
    </row>
    <row r="1213" spans="1:4">
      <c r="A1213" s="22">
        <v>3111</v>
      </c>
      <c r="B1213" s="23">
        <v>35764</v>
      </c>
      <c r="C1213" s="13" t="s">
        <v>125</v>
      </c>
      <c r="D1213" s="15"/>
    </row>
    <row r="1214" spans="1:4">
      <c r="A1214" s="22">
        <v>3112</v>
      </c>
      <c r="B1214" s="23">
        <v>35794</v>
      </c>
      <c r="C1214" s="13" t="s">
        <v>14</v>
      </c>
      <c r="D1214" s="15"/>
    </row>
    <row r="1215" spans="1:4">
      <c r="A1215" s="22">
        <v>3113</v>
      </c>
      <c r="B1215" s="23">
        <v>35823</v>
      </c>
      <c r="C1215" s="13" t="s">
        <v>27</v>
      </c>
      <c r="D1215" s="15"/>
    </row>
    <row r="1216" spans="1:4">
      <c r="A1216" s="22">
        <v>3114</v>
      </c>
      <c r="B1216" s="23">
        <v>35853</v>
      </c>
      <c r="C1216" s="13" t="s">
        <v>38</v>
      </c>
      <c r="D1216" s="15"/>
    </row>
    <row r="1217" spans="1:4">
      <c r="A1217" s="22">
        <v>3115</v>
      </c>
      <c r="B1217" s="23">
        <v>35882</v>
      </c>
      <c r="C1217" s="13" t="s">
        <v>47</v>
      </c>
      <c r="D1217" s="15"/>
    </row>
    <row r="1218" spans="1:4">
      <c r="A1218" s="22">
        <v>3116</v>
      </c>
      <c r="B1218" s="23">
        <v>35911</v>
      </c>
      <c r="C1218" s="13" t="s">
        <v>57</v>
      </c>
      <c r="D1218" s="15"/>
    </row>
    <row r="1219" spans="1:4">
      <c r="A1219" s="22">
        <v>3117</v>
      </c>
      <c r="B1219" s="23">
        <v>35941</v>
      </c>
      <c r="C1219" s="13" t="s">
        <v>66</v>
      </c>
      <c r="D1219" s="15"/>
    </row>
    <row r="1220" spans="1:4">
      <c r="A1220" s="22">
        <v>3118</v>
      </c>
      <c r="B1220" s="23">
        <v>35970</v>
      </c>
      <c r="C1220" s="13" t="s">
        <v>221</v>
      </c>
      <c r="D1220" s="15"/>
    </row>
    <row r="1221" spans="1:4">
      <c r="A1221" s="22">
        <v>3119</v>
      </c>
      <c r="B1221" s="23">
        <v>35999</v>
      </c>
      <c r="C1221" s="13" t="s">
        <v>75</v>
      </c>
      <c r="D1221" s="15"/>
    </row>
    <row r="1222" spans="1:4">
      <c r="A1222" s="22">
        <v>3120</v>
      </c>
      <c r="B1222" s="23">
        <v>36029</v>
      </c>
      <c r="C1222" s="13" t="s">
        <v>84</v>
      </c>
      <c r="D1222" s="15"/>
    </row>
    <row r="1223" spans="1:4">
      <c r="A1223" s="22">
        <v>3121</v>
      </c>
      <c r="B1223" s="23">
        <v>36059</v>
      </c>
      <c r="C1223" s="13" t="s">
        <v>93</v>
      </c>
      <c r="D1223" s="15"/>
    </row>
    <row r="1224" spans="1:4">
      <c r="A1224" s="22">
        <v>3122</v>
      </c>
      <c r="B1224" s="23">
        <v>36088</v>
      </c>
      <c r="C1224" s="13" t="s">
        <v>110</v>
      </c>
      <c r="D1224" s="15"/>
    </row>
    <row r="1225" spans="1:4">
      <c r="A1225" s="22">
        <v>3123</v>
      </c>
      <c r="B1225" s="23">
        <v>36118</v>
      </c>
      <c r="C1225" s="13" t="s">
        <v>119</v>
      </c>
      <c r="D1225" s="15"/>
    </row>
    <row r="1226" spans="1:4">
      <c r="A1226" s="22">
        <v>3124</v>
      </c>
      <c r="B1226" s="23">
        <v>36148</v>
      </c>
      <c r="C1226" s="13" t="s">
        <v>125</v>
      </c>
      <c r="D1226" s="15"/>
    </row>
    <row r="1227" spans="1:4">
      <c r="A1227" s="22">
        <v>3125</v>
      </c>
      <c r="B1227" s="23">
        <v>36177</v>
      </c>
      <c r="C1227" s="13" t="s">
        <v>14</v>
      </c>
      <c r="D1227" s="15"/>
    </row>
    <row r="1228" spans="1:4">
      <c r="A1228" s="22">
        <v>3126</v>
      </c>
      <c r="B1228" s="23">
        <v>36207</v>
      </c>
      <c r="C1228" s="13" t="s">
        <v>27</v>
      </c>
      <c r="D1228" s="15"/>
    </row>
    <row r="1229" spans="1:4">
      <c r="A1229" s="22">
        <v>3127</v>
      </c>
      <c r="B1229" s="23">
        <v>36237</v>
      </c>
      <c r="C1229" s="13" t="s">
        <v>38</v>
      </c>
      <c r="D1229" s="15"/>
    </row>
    <row r="1230" spans="1:4">
      <c r="A1230" s="22">
        <v>3128</v>
      </c>
      <c r="B1230" s="23">
        <v>36266</v>
      </c>
      <c r="C1230" s="13" t="s">
        <v>47</v>
      </c>
      <c r="D1230" s="15"/>
    </row>
    <row r="1231" spans="1:4">
      <c r="A1231" s="22">
        <v>3129</v>
      </c>
      <c r="B1231" s="23">
        <v>36295</v>
      </c>
      <c r="C1231" s="13" t="s">
        <v>57</v>
      </c>
      <c r="D1231" s="15"/>
    </row>
    <row r="1232" spans="1:4">
      <c r="A1232" s="22">
        <v>3130</v>
      </c>
      <c r="B1232" s="23">
        <v>36325</v>
      </c>
      <c r="C1232" s="13" t="s">
        <v>66</v>
      </c>
      <c r="D1232" s="15"/>
    </row>
    <row r="1233" spans="1:4">
      <c r="A1233" s="22">
        <v>3131</v>
      </c>
      <c r="B1233" s="23">
        <v>36354</v>
      </c>
      <c r="C1233" s="13" t="s">
        <v>75</v>
      </c>
      <c r="D1233" s="15"/>
    </row>
    <row r="1234" spans="1:4">
      <c r="A1234" s="22">
        <v>3132</v>
      </c>
      <c r="B1234" s="23">
        <v>36383</v>
      </c>
      <c r="C1234" s="13" t="s">
        <v>84</v>
      </c>
      <c r="D1234" s="15"/>
    </row>
    <row r="1235" spans="1:4">
      <c r="A1235" s="22">
        <v>3133</v>
      </c>
      <c r="B1235" s="23">
        <v>36413</v>
      </c>
      <c r="C1235" s="13" t="s">
        <v>93</v>
      </c>
      <c r="D1235" s="15"/>
    </row>
    <row r="1236" spans="1:4">
      <c r="A1236" s="22">
        <v>3134</v>
      </c>
      <c r="B1236" s="23">
        <v>36442</v>
      </c>
      <c r="C1236" s="13" t="s">
        <v>110</v>
      </c>
      <c r="D1236" s="15"/>
    </row>
    <row r="1237" spans="1:4">
      <c r="A1237" s="22">
        <v>3135</v>
      </c>
      <c r="B1237" s="23">
        <v>36472</v>
      </c>
      <c r="C1237" s="13" t="s">
        <v>119</v>
      </c>
      <c r="D1237" s="15"/>
    </row>
    <row r="1238" spans="1:4">
      <c r="A1238" s="22">
        <v>3136</v>
      </c>
      <c r="B1238" s="23">
        <v>36502</v>
      </c>
      <c r="C1238" s="13" t="s">
        <v>125</v>
      </c>
      <c r="D1238" s="15"/>
    </row>
    <row r="1239" spans="1:4">
      <c r="A1239" s="22">
        <v>3137</v>
      </c>
      <c r="B1239" s="23">
        <v>36532</v>
      </c>
      <c r="C1239" s="13" t="s">
        <v>14</v>
      </c>
    </row>
    <row r="1240" spans="1:4">
      <c r="A1240" s="22">
        <v>3138</v>
      </c>
      <c r="B1240" s="23">
        <v>36561</v>
      </c>
      <c r="C1240" s="13" t="s">
        <v>27</v>
      </c>
    </row>
    <row r="1241" spans="1:4">
      <c r="A1241" s="22">
        <v>3139</v>
      </c>
      <c r="B1241" s="23">
        <v>36591</v>
      </c>
      <c r="C1241" s="13" t="s">
        <v>38</v>
      </c>
    </row>
    <row r="1242" spans="1:4">
      <c r="A1242" s="22">
        <v>3140</v>
      </c>
      <c r="B1242" s="23">
        <v>36621</v>
      </c>
      <c r="C1242" s="13" t="s">
        <v>47</v>
      </c>
    </row>
    <row r="1243" spans="1:4">
      <c r="A1243" s="22">
        <v>3141</v>
      </c>
      <c r="B1243" s="23">
        <v>36650</v>
      </c>
      <c r="C1243" s="13" t="s">
        <v>57</v>
      </c>
    </row>
    <row r="1244" spans="1:4">
      <c r="A1244" s="22">
        <v>3142</v>
      </c>
      <c r="B1244" s="23">
        <v>36679</v>
      </c>
      <c r="C1244" s="13" t="s">
        <v>66</v>
      </c>
    </row>
    <row r="1245" spans="1:4">
      <c r="A1245" s="22">
        <v>3143</v>
      </c>
      <c r="B1245" s="23">
        <v>36709</v>
      </c>
      <c r="C1245" s="13" t="s">
        <v>75</v>
      </c>
    </row>
    <row r="1246" spans="1:4">
      <c r="A1246" s="22">
        <v>3144</v>
      </c>
      <c r="B1246" s="23">
        <v>36738</v>
      </c>
      <c r="C1246" s="13" t="s">
        <v>84</v>
      </c>
    </row>
    <row r="1247" spans="1:4">
      <c r="A1247" s="22">
        <v>3145</v>
      </c>
      <c r="B1247" s="23">
        <v>36767</v>
      </c>
      <c r="C1247" s="13" t="s">
        <v>93</v>
      </c>
    </row>
    <row r="1248" spans="1:4">
      <c r="A1248" s="22">
        <v>3146</v>
      </c>
      <c r="B1248" s="23">
        <v>36797</v>
      </c>
      <c r="C1248" s="13" t="s">
        <v>110</v>
      </c>
    </row>
    <row r="1249" spans="1:3">
      <c r="A1249" s="22">
        <v>3147</v>
      </c>
      <c r="B1249" s="23">
        <v>36826</v>
      </c>
      <c r="C1249" s="13" t="s">
        <v>119</v>
      </c>
    </row>
    <row r="1250" spans="1:3">
      <c r="A1250" s="22">
        <v>3148</v>
      </c>
      <c r="B1250" s="23">
        <v>36856</v>
      </c>
      <c r="C1250" s="13" t="s">
        <v>125</v>
      </c>
    </row>
    <row r="1251" spans="1:3">
      <c r="A1251" s="22">
        <v>3149</v>
      </c>
      <c r="B1251" s="23">
        <v>36886</v>
      </c>
      <c r="C1251" s="13" t="s">
        <v>14</v>
      </c>
    </row>
    <row r="1252" spans="1:3">
      <c r="A1252" s="22">
        <v>3150</v>
      </c>
      <c r="B1252" s="23">
        <v>36915</v>
      </c>
      <c r="C1252" s="13" t="s">
        <v>27</v>
      </c>
    </row>
    <row r="1253" spans="1:3">
      <c r="A1253" s="22">
        <v>3151</v>
      </c>
      <c r="B1253" s="23">
        <v>36945</v>
      </c>
      <c r="C1253" s="13" t="s">
        <v>38</v>
      </c>
    </row>
    <row r="1254" spans="1:3">
      <c r="A1254" s="22">
        <v>3152</v>
      </c>
      <c r="B1254" s="23">
        <v>36975</v>
      </c>
      <c r="C1254" s="13" t="s">
        <v>47</v>
      </c>
    </row>
    <row r="1255" spans="1:3">
      <c r="A1255" s="22">
        <v>3153</v>
      </c>
      <c r="B1255" s="23">
        <v>37004</v>
      </c>
      <c r="C1255" s="13" t="s">
        <v>57</v>
      </c>
    </row>
    <row r="1256" spans="1:3">
      <c r="A1256" s="22">
        <v>3154</v>
      </c>
      <c r="B1256" s="23">
        <v>37034</v>
      </c>
      <c r="C1256" s="13" t="s">
        <v>256</v>
      </c>
    </row>
    <row r="1257" spans="1:3">
      <c r="A1257" s="22">
        <v>3155</v>
      </c>
      <c r="B1257" s="23">
        <v>37063</v>
      </c>
      <c r="C1257" s="13" t="s">
        <v>66</v>
      </c>
    </row>
    <row r="1258" spans="1:3">
      <c r="A1258" s="22">
        <v>3156</v>
      </c>
      <c r="B1258" s="23">
        <v>37093</v>
      </c>
      <c r="C1258" s="13" t="s">
        <v>75</v>
      </c>
    </row>
    <row r="1259" spans="1:3">
      <c r="A1259" s="22">
        <v>3157</v>
      </c>
      <c r="B1259" s="23">
        <v>37122</v>
      </c>
      <c r="C1259" s="13" t="s">
        <v>84</v>
      </c>
    </row>
    <row r="1260" spans="1:3">
      <c r="A1260" s="22">
        <v>3158</v>
      </c>
      <c r="B1260" s="23">
        <v>37151</v>
      </c>
      <c r="C1260" s="13" t="s">
        <v>93</v>
      </c>
    </row>
    <row r="1261" spans="1:3">
      <c r="A1261" s="22">
        <v>3159</v>
      </c>
      <c r="B1261" s="23">
        <v>37181</v>
      </c>
      <c r="C1261" s="13" t="s">
        <v>110</v>
      </c>
    </row>
    <row r="1262" spans="1:3">
      <c r="A1262" s="22">
        <v>3160</v>
      </c>
      <c r="B1262" s="23">
        <v>37210</v>
      </c>
      <c r="C1262" s="13" t="s">
        <v>119</v>
      </c>
    </row>
    <row r="1263" spans="1:3">
      <c r="A1263" s="22">
        <v>3161</v>
      </c>
      <c r="B1263" s="23">
        <v>37240</v>
      </c>
      <c r="C1263" s="13" t="s">
        <v>125</v>
      </c>
    </row>
    <row r="1264" spans="1:3">
      <c r="A1264" s="22">
        <v>3162</v>
      </c>
      <c r="B1264" s="23">
        <v>37269</v>
      </c>
      <c r="C1264" s="13" t="s">
        <v>14</v>
      </c>
    </row>
    <row r="1265" spans="1:3">
      <c r="A1265" s="22">
        <v>3163</v>
      </c>
      <c r="B1265" s="23">
        <v>37299</v>
      </c>
      <c r="C1265" s="13" t="s">
        <v>27</v>
      </c>
    </row>
    <row r="1266" spans="1:3">
      <c r="A1266" s="22">
        <v>3164</v>
      </c>
      <c r="B1266" s="23">
        <v>37329</v>
      </c>
      <c r="C1266" s="13" t="s">
        <v>38</v>
      </c>
    </row>
    <row r="1267" spans="1:3">
      <c r="A1267" s="22">
        <v>3165</v>
      </c>
      <c r="B1267" s="23">
        <v>37359</v>
      </c>
      <c r="C1267" s="13" t="s">
        <v>47</v>
      </c>
    </row>
    <row r="1268" spans="1:3">
      <c r="A1268" s="22">
        <v>3166</v>
      </c>
      <c r="B1268" s="23">
        <v>37388</v>
      </c>
      <c r="C1268" s="13" t="s">
        <v>57</v>
      </c>
    </row>
    <row r="1269" spans="1:3">
      <c r="A1269" s="22">
        <v>3167</v>
      </c>
      <c r="B1269" s="23">
        <v>37418</v>
      </c>
      <c r="C1269" s="13" t="s">
        <v>66</v>
      </c>
    </row>
    <row r="1270" spans="1:3">
      <c r="A1270" s="22">
        <v>3168</v>
      </c>
      <c r="B1270" s="23">
        <v>37447</v>
      </c>
      <c r="C1270" s="13" t="s">
        <v>75</v>
      </c>
    </row>
    <row r="1271" spans="1:3">
      <c r="A1271" s="22">
        <v>3169</v>
      </c>
      <c r="B1271" s="23">
        <v>37477</v>
      </c>
      <c r="C1271" s="13" t="s">
        <v>84</v>
      </c>
    </row>
    <row r="1272" spans="1:3">
      <c r="A1272" s="22">
        <v>3170</v>
      </c>
      <c r="B1272" s="23">
        <v>37506</v>
      </c>
      <c r="C1272" s="13" t="s">
        <v>93</v>
      </c>
    </row>
    <row r="1273" spans="1:3">
      <c r="A1273" s="22">
        <v>3171</v>
      </c>
      <c r="B1273" s="23">
        <v>37535</v>
      </c>
      <c r="C1273" s="13" t="s">
        <v>110</v>
      </c>
    </row>
    <row r="1274" spans="1:3">
      <c r="A1274" s="22">
        <v>3172</v>
      </c>
      <c r="B1274" s="23">
        <v>37565</v>
      </c>
      <c r="C1274" s="13" t="s">
        <v>119</v>
      </c>
    </row>
    <row r="1275" spans="1:3">
      <c r="A1275" s="22">
        <v>3173</v>
      </c>
      <c r="B1275" s="23">
        <v>37594</v>
      </c>
      <c r="C1275" s="13" t="s">
        <v>125</v>
      </c>
    </row>
    <row r="1276" spans="1:3">
      <c r="A1276" s="22">
        <v>3174</v>
      </c>
      <c r="B1276" s="23">
        <v>37624</v>
      </c>
      <c r="C1276" s="13" t="s">
        <v>14</v>
      </c>
    </row>
    <row r="1277" spans="1:3">
      <c r="A1277" s="22">
        <v>3175</v>
      </c>
      <c r="B1277" s="23">
        <v>37653</v>
      </c>
      <c r="C1277" s="13" t="s">
        <v>27</v>
      </c>
    </row>
    <row r="1278" spans="1:3">
      <c r="A1278" s="22">
        <v>3176</v>
      </c>
      <c r="B1278" s="23">
        <v>37683</v>
      </c>
      <c r="C1278" s="13" t="s">
        <v>38</v>
      </c>
    </row>
    <row r="1279" spans="1:3">
      <c r="A1279" s="22">
        <v>3177</v>
      </c>
      <c r="B1279" s="23">
        <v>37713</v>
      </c>
      <c r="C1279" s="13" t="s">
        <v>47</v>
      </c>
    </row>
    <row r="1280" spans="1:3">
      <c r="A1280" s="22">
        <v>3178</v>
      </c>
      <c r="B1280" s="23">
        <v>37742</v>
      </c>
      <c r="C1280" s="13" t="s">
        <v>57</v>
      </c>
    </row>
    <row r="1281" spans="1:3">
      <c r="A1281" s="22">
        <v>3179</v>
      </c>
      <c r="B1281" s="23">
        <v>37772</v>
      </c>
      <c r="C1281" s="13" t="s">
        <v>66</v>
      </c>
    </row>
    <row r="1282" spans="1:3">
      <c r="A1282" s="22">
        <v>3180</v>
      </c>
      <c r="B1282" s="23">
        <v>37802</v>
      </c>
      <c r="C1282" s="13" t="s">
        <v>75</v>
      </c>
    </row>
    <row r="1283" spans="1:3">
      <c r="A1283" s="22">
        <v>3181</v>
      </c>
      <c r="B1283" s="23">
        <v>37831</v>
      </c>
      <c r="C1283" s="13" t="s">
        <v>84</v>
      </c>
    </row>
    <row r="1284" spans="1:3">
      <c r="A1284" s="22">
        <v>3182</v>
      </c>
      <c r="B1284" s="23">
        <v>37861</v>
      </c>
      <c r="C1284" s="13" t="s">
        <v>93</v>
      </c>
    </row>
    <row r="1285" spans="1:3">
      <c r="A1285" s="22">
        <v>3183</v>
      </c>
      <c r="B1285" s="23">
        <v>37890</v>
      </c>
      <c r="C1285" s="13" t="s">
        <v>110</v>
      </c>
    </row>
    <row r="1286" spans="1:3">
      <c r="A1286" s="22">
        <v>3184</v>
      </c>
      <c r="B1286" s="23">
        <v>37919</v>
      </c>
      <c r="C1286" s="13" t="s">
        <v>119</v>
      </c>
    </row>
    <row r="1287" spans="1:3">
      <c r="A1287" s="22">
        <v>3185</v>
      </c>
      <c r="B1287" s="23">
        <v>37949</v>
      </c>
      <c r="C1287" s="13" t="s">
        <v>125</v>
      </c>
    </row>
    <row r="1288" spans="1:3">
      <c r="A1288" s="22">
        <v>3186</v>
      </c>
      <c r="B1288" s="23">
        <v>37978</v>
      </c>
      <c r="C1288" s="13" t="s">
        <v>14</v>
      </c>
    </row>
    <row r="1289" spans="1:3">
      <c r="A1289" s="22">
        <v>3187</v>
      </c>
      <c r="B1289" s="23">
        <v>38008</v>
      </c>
      <c r="C1289" s="13" t="s">
        <v>27</v>
      </c>
    </row>
    <row r="1290" spans="1:3">
      <c r="A1290" s="22">
        <v>3188</v>
      </c>
      <c r="B1290" s="23">
        <v>38037</v>
      </c>
      <c r="C1290" s="13" t="s">
        <v>38</v>
      </c>
    </row>
    <row r="1291" spans="1:3">
      <c r="A1291" s="22">
        <v>3189</v>
      </c>
      <c r="B1291" s="23">
        <v>38067</v>
      </c>
      <c r="C1291" s="13" t="s">
        <v>257</v>
      </c>
    </row>
    <row r="1292" spans="1:3">
      <c r="A1292" s="22">
        <v>3190</v>
      </c>
      <c r="B1292" s="23">
        <v>38096</v>
      </c>
      <c r="C1292" s="13" t="s">
        <v>47</v>
      </c>
    </row>
    <row r="1293" spans="1:3">
      <c r="A1293" s="22">
        <v>3191</v>
      </c>
      <c r="B1293" s="23">
        <v>38126</v>
      </c>
      <c r="C1293" s="13" t="s">
        <v>57</v>
      </c>
    </row>
    <row r="1294" spans="1:3">
      <c r="A1294" s="22">
        <v>3192</v>
      </c>
      <c r="B1294" s="23">
        <v>38156</v>
      </c>
      <c r="C1294" s="13" t="s">
        <v>66</v>
      </c>
    </row>
    <row r="1295" spans="1:3">
      <c r="A1295" s="22">
        <v>3193</v>
      </c>
      <c r="B1295" s="23">
        <v>38185</v>
      </c>
      <c r="C1295" s="13" t="s">
        <v>75</v>
      </c>
    </row>
    <row r="1296" spans="1:3">
      <c r="A1296" s="22">
        <v>3194</v>
      </c>
      <c r="B1296" s="23">
        <v>38215</v>
      </c>
      <c r="C1296" s="13" t="s">
        <v>84</v>
      </c>
    </row>
    <row r="1297" spans="1:3">
      <c r="A1297" s="22">
        <v>3195</v>
      </c>
      <c r="B1297" s="23">
        <v>38244</v>
      </c>
      <c r="C1297" s="13" t="s">
        <v>93</v>
      </c>
    </row>
    <row r="1298" spans="1:3">
      <c r="A1298" s="22">
        <v>3196</v>
      </c>
      <c r="B1298" s="23">
        <v>38274</v>
      </c>
      <c r="C1298" s="13" t="s">
        <v>110</v>
      </c>
    </row>
    <row r="1299" spans="1:3">
      <c r="A1299" s="22">
        <v>3197</v>
      </c>
      <c r="B1299" s="23">
        <v>38303</v>
      </c>
      <c r="C1299" s="13" t="s">
        <v>119</v>
      </c>
    </row>
    <row r="1300" spans="1:3">
      <c r="A1300" s="22">
        <v>3198</v>
      </c>
      <c r="B1300" s="23">
        <v>38333</v>
      </c>
      <c r="C1300" s="13" t="s">
        <v>125</v>
      </c>
    </row>
    <row r="1301" spans="1:3">
      <c r="A1301" s="22">
        <v>3199</v>
      </c>
      <c r="B1301" s="23">
        <v>38362</v>
      </c>
      <c r="C1301" s="13" t="s">
        <v>14</v>
      </c>
    </row>
    <row r="1302" spans="1:3">
      <c r="A1302" s="22">
        <v>3200</v>
      </c>
      <c r="B1302" s="23">
        <v>38392</v>
      </c>
      <c r="C1302" s="13" t="s">
        <v>27</v>
      </c>
    </row>
    <row r="1303" spans="1:3">
      <c r="A1303" s="22">
        <v>3201</v>
      </c>
      <c r="B1303" s="23">
        <v>38421</v>
      </c>
      <c r="C1303" s="13" t="s">
        <v>38</v>
      </c>
    </row>
    <row r="1304" spans="1:3">
      <c r="A1304" s="22">
        <v>3202</v>
      </c>
      <c r="B1304" s="23">
        <v>38451</v>
      </c>
      <c r="C1304" s="13" t="s">
        <v>47</v>
      </c>
    </row>
    <row r="1305" spans="1:3">
      <c r="A1305" s="22">
        <v>3203</v>
      </c>
      <c r="B1305" s="23">
        <v>38480</v>
      </c>
      <c r="C1305" s="13" t="s">
        <v>57</v>
      </c>
    </row>
    <row r="1306" spans="1:3">
      <c r="A1306" s="22">
        <v>3204</v>
      </c>
      <c r="B1306" s="23">
        <v>38510</v>
      </c>
      <c r="C1306" s="13" t="s">
        <v>66</v>
      </c>
    </row>
    <row r="1307" spans="1:3">
      <c r="A1307" s="22">
        <v>3205</v>
      </c>
      <c r="B1307" s="23">
        <v>38539</v>
      </c>
      <c r="C1307" s="13" t="s">
        <v>75</v>
      </c>
    </row>
    <row r="1308" spans="1:3">
      <c r="A1308" s="22">
        <v>3206</v>
      </c>
      <c r="B1308" s="23">
        <v>38569</v>
      </c>
      <c r="C1308" s="13" t="s">
        <v>84</v>
      </c>
    </row>
    <row r="1309" spans="1:3">
      <c r="A1309" s="22">
        <v>3207</v>
      </c>
      <c r="B1309" s="23">
        <v>38599</v>
      </c>
      <c r="C1309" s="13" t="s">
        <v>93</v>
      </c>
    </row>
    <row r="1310" spans="1:3">
      <c r="A1310" s="22">
        <v>3208</v>
      </c>
      <c r="B1310" s="23">
        <v>38628</v>
      </c>
      <c r="C1310" s="13" t="s">
        <v>110</v>
      </c>
    </row>
    <row r="1311" spans="1:3">
      <c r="A1311" s="22">
        <v>3209</v>
      </c>
      <c r="B1311" s="23">
        <v>38658</v>
      </c>
      <c r="C1311" s="13" t="s">
        <v>119</v>
      </c>
    </row>
    <row r="1312" spans="1:3">
      <c r="A1312" s="22">
        <v>3210</v>
      </c>
      <c r="B1312" s="23">
        <v>38687</v>
      </c>
      <c r="C1312" s="13" t="s">
        <v>125</v>
      </c>
    </row>
    <row r="1313" spans="1:3">
      <c r="A1313" s="22">
        <v>3211</v>
      </c>
      <c r="B1313" s="23">
        <v>38717</v>
      </c>
      <c r="C1313" s="13" t="s">
        <v>14</v>
      </c>
    </row>
    <row r="1314" spans="1:3">
      <c r="A1314" s="22">
        <v>3212</v>
      </c>
      <c r="B1314" s="23">
        <v>38746</v>
      </c>
      <c r="C1314" s="13" t="s">
        <v>27</v>
      </c>
    </row>
    <row r="1315" spans="1:3">
      <c r="A1315" s="22">
        <v>3213</v>
      </c>
      <c r="B1315" s="23">
        <v>38776</v>
      </c>
      <c r="C1315" s="13" t="s">
        <v>38</v>
      </c>
    </row>
    <row r="1316" spans="1:3">
      <c r="A1316" s="22">
        <v>3214</v>
      </c>
      <c r="B1316" s="23">
        <v>38805</v>
      </c>
      <c r="C1316" s="13" t="s">
        <v>47</v>
      </c>
    </row>
    <row r="1317" spans="1:3">
      <c r="A1317" s="22">
        <v>3215</v>
      </c>
      <c r="B1317" s="23">
        <v>38835</v>
      </c>
      <c r="C1317" s="13" t="s">
        <v>57</v>
      </c>
    </row>
    <row r="1318" spans="1:3">
      <c r="A1318" s="22">
        <v>3216</v>
      </c>
      <c r="B1318" s="23">
        <v>38864</v>
      </c>
      <c r="C1318" s="13" t="s">
        <v>66</v>
      </c>
    </row>
    <row r="1319" spans="1:3">
      <c r="A1319" s="22">
        <v>3217</v>
      </c>
      <c r="B1319" s="23">
        <v>38894</v>
      </c>
      <c r="C1319" s="13" t="s">
        <v>75</v>
      </c>
    </row>
    <row r="1320" spans="1:3">
      <c r="A1320" s="22">
        <v>3218</v>
      </c>
      <c r="B1320" s="23">
        <v>38923</v>
      </c>
      <c r="C1320" s="13" t="s">
        <v>84</v>
      </c>
    </row>
    <row r="1321" spans="1:3">
      <c r="A1321" s="22">
        <v>3219</v>
      </c>
      <c r="B1321" s="23">
        <v>38953</v>
      </c>
      <c r="C1321" s="13" t="s">
        <v>259</v>
      </c>
    </row>
    <row r="1322" spans="1:3">
      <c r="A1322" s="22">
        <v>3220</v>
      </c>
      <c r="B1322" s="23">
        <v>38982</v>
      </c>
      <c r="C1322" s="13" t="s">
        <v>93</v>
      </c>
    </row>
    <row r="1323" spans="1:3">
      <c r="A1323" s="22">
        <v>3221</v>
      </c>
      <c r="B1323" s="23">
        <v>39012</v>
      </c>
      <c r="C1323" s="13" t="s">
        <v>110</v>
      </c>
    </row>
    <row r="1324" spans="1:3">
      <c r="A1324" s="22">
        <v>3222</v>
      </c>
      <c r="B1324" s="23">
        <v>39042</v>
      </c>
      <c r="C1324" s="13" t="s">
        <v>119</v>
      </c>
    </row>
    <row r="1325" spans="1:3">
      <c r="A1325" s="22">
        <v>3223</v>
      </c>
      <c r="B1325" s="23">
        <v>39071</v>
      </c>
      <c r="C1325" s="13" t="s">
        <v>125</v>
      </c>
    </row>
    <row r="1326" spans="1:3">
      <c r="A1326" s="22">
        <v>3224</v>
      </c>
      <c r="B1326" s="23">
        <v>39101</v>
      </c>
      <c r="C1326" s="13" t="s">
        <v>14</v>
      </c>
    </row>
    <row r="1327" spans="1:3">
      <c r="A1327" s="22">
        <v>3225</v>
      </c>
      <c r="B1327" s="23">
        <v>39131</v>
      </c>
      <c r="C1327" s="13" t="s">
        <v>27</v>
      </c>
    </row>
    <row r="1328" spans="1:3">
      <c r="A1328" s="22">
        <v>3226</v>
      </c>
      <c r="B1328" s="23">
        <v>39160</v>
      </c>
      <c r="C1328" s="13" t="s">
        <v>38</v>
      </c>
    </row>
    <row r="1329" spans="1:3">
      <c r="A1329" s="22">
        <v>3227</v>
      </c>
      <c r="B1329" s="23">
        <v>39189</v>
      </c>
      <c r="C1329" s="13" t="s">
        <v>47</v>
      </c>
    </row>
    <row r="1330" spans="1:3">
      <c r="A1330" s="22">
        <v>3228</v>
      </c>
      <c r="B1330" s="23">
        <v>39219</v>
      </c>
      <c r="C1330" s="13" t="s">
        <v>57</v>
      </c>
    </row>
    <row r="1331" spans="1:3">
      <c r="A1331" s="22">
        <v>3229</v>
      </c>
      <c r="B1331" s="23">
        <v>39248</v>
      </c>
      <c r="C1331" s="13" t="s">
        <v>66</v>
      </c>
    </row>
    <row r="1332" spans="1:3">
      <c r="A1332" s="22">
        <v>3230</v>
      </c>
      <c r="B1332" s="23">
        <v>39277</v>
      </c>
      <c r="C1332" s="13" t="s">
        <v>75</v>
      </c>
    </row>
    <row r="1333" spans="1:3">
      <c r="A1333" s="22">
        <v>3231</v>
      </c>
      <c r="B1333" s="23">
        <v>39307</v>
      </c>
      <c r="C1333" s="13" t="s">
        <v>84</v>
      </c>
    </row>
    <row r="1334" spans="1:3">
      <c r="A1334" s="22">
        <v>3232</v>
      </c>
      <c r="B1334" s="23">
        <v>39336</v>
      </c>
      <c r="C1334" s="13" t="s">
        <v>93</v>
      </c>
    </row>
    <row r="1335" spans="1:3">
      <c r="A1335" s="22">
        <v>3233</v>
      </c>
      <c r="B1335" s="23">
        <v>39366</v>
      </c>
      <c r="C1335" s="13" t="s">
        <v>110</v>
      </c>
    </row>
    <row r="1336" spans="1:3">
      <c r="A1336" s="22">
        <v>3234</v>
      </c>
      <c r="B1336" s="23">
        <v>39396</v>
      </c>
      <c r="C1336" s="13" t="s">
        <v>119</v>
      </c>
    </row>
    <row r="1337" spans="1:3">
      <c r="A1337" s="22">
        <v>3235</v>
      </c>
      <c r="B1337" s="23">
        <v>39426</v>
      </c>
      <c r="C1337" s="13" t="s">
        <v>125</v>
      </c>
    </row>
    <row r="1338" spans="1:3">
      <c r="A1338" s="22">
        <v>3236</v>
      </c>
      <c r="B1338" s="23">
        <v>39455</v>
      </c>
      <c r="C1338" s="13" t="s">
        <v>14</v>
      </c>
    </row>
    <row r="1339" spans="1:3">
      <c r="A1339" s="22">
        <v>3237</v>
      </c>
      <c r="B1339" s="23">
        <v>39485</v>
      </c>
      <c r="C1339" s="13" t="s">
        <v>27</v>
      </c>
    </row>
    <row r="1340" spans="1:3">
      <c r="A1340" s="22">
        <v>3238</v>
      </c>
      <c r="B1340" s="23">
        <v>39515</v>
      </c>
      <c r="C1340" s="13" t="s">
        <v>38</v>
      </c>
    </row>
    <row r="1341" spans="1:3">
      <c r="A1341" s="22">
        <v>3239</v>
      </c>
      <c r="B1341" s="23">
        <v>39544</v>
      </c>
      <c r="C1341" s="13" t="s">
        <v>47</v>
      </c>
    </row>
    <row r="1342" spans="1:3">
      <c r="A1342" s="22">
        <v>3240</v>
      </c>
      <c r="B1342" s="23">
        <v>39573</v>
      </c>
      <c r="C1342" s="13" t="s">
        <v>57</v>
      </c>
    </row>
    <row r="1343" spans="1:3">
      <c r="A1343" s="22">
        <v>3241</v>
      </c>
      <c r="B1343" s="23">
        <v>39603</v>
      </c>
      <c r="C1343" s="13" t="s">
        <v>66</v>
      </c>
    </row>
    <row r="1344" spans="1:3">
      <c r="A1344" s="22">
        <v>3242</v>
      </c>
      <c r="B1344" s="23">
        <v>39632</v>
      </c>
      <c r="C1344" s="13" t="s">
        <v>75</v>
      </c>
    </row>
    <row r="1345" spans="1:3">
      <c r="A1345" s="22">
        <v>3243</v>
      </c>
      <c r="B1345" s="23">
        <v>39661</v>
      </c>
      <c r="C1345" s="13" t="s">
        <v>84</v>
      </c>
    </row>
    <row r="1346" spans="1:3">
      <c r="A1346" s="22">
        <v>3244</v>
      </c>
      <c r="B1346" s="23">
        <v>39691</v>
      </c>
      <c r="C1346" s="13" t="s">
        <v>93</v>
      </c>
    </row>
    <row r="1347" spans="1:3">
      <c r="A1347" s="22">
        <v>3245</v>
      </c>
      <c r="B1347" s="23">
        <v>39720</v>
      </c>
      <c r="C1347" s="13" t="s">
        <v>110</v>
      </c>
    </row>
    <row r="1348" spans="1:3">
      <c r="A1348" s="22">
        <v>3246</v>
      </c>
      <c r="B1348" s="23">
        <v>39750</v>
      </c>
      <c r="C1348" s="13" t="s">
        <v>119</v>
      </c>
    </row>
    <row r="1349" spans="1:3">
      <c r="A1349" s="22">
        <v>3247</v>
      </c>
      <c r="B1349" s="23">
        <v>39780</v>
      </c>
      <c r="C1349" s="13" t="s">
        <v>125</v>
      </c>
    </row>
    <row r="1350" spans="1:3">
      <c r="A1350" s="22">
        <v>3248</v>
      </c>
      <c r="B1350" s="23">
        <v>39809</v>
      </c>
      <c r="C1350" s="13" t="s">
        <v>14</v>
      </c>
    </row>
    <row r="1351" spans="1:3">
      <c r="A1351" s="22">
        <v>3249</v>
      </c>
      <c r="B1351" s="23">
        <v>39839</v>
      </c>
      <c r="C1351" s="13" t="s">
        <v>27</v>
      </c>
    </row>
    <row r="1352" spans="1:3">
      <c r="A1352" s="22">
        <v>3250</v>
      </c>
      <c r="B1352" s="23">
        <v>39869</v>
      </c>
      <c r="C1352" s="13" t="s">
        <v>38</v>
      </c>
    </row>
    <row r="1353" spans="1:3">
      <c r="A1353" s="22">
        <v>3251</v>
      </c>
      <c r="B1353" s="23">
        <v>39899</v>
      </c>
      <c r="C1353" s="13" t="s">
        <v>47</v>
      </c>
    </row>
    <row r="1354" spans="1:3">
      <c r="A1354" s="22">
        <v>3252</v>
      </c>
      <c r="B1354" s="23">
        <v>39928</v>
      </c>
      <c r="C1354" s="13" t="s">
        <v>57</v>
      </c>
    </row>
    <row r="1355" spans="1:3">
      <c r="A1355" s="22">
        <v>3253</v>
      </c>
      <c r="B1355" s="23">
        <v>39957</v>
      </c>
      <c r="C1355" s="13" t="s">
        <v>66</v>
      </c>
    </row>
    <row r="1356" spans="1:3">
      <c r="A1356" s="22">
        <v>3254</v>
      </c>
      <c r="B1356" s="23">
        <v>39987</v>
      </c>
      <c r="C1356" s="13" t="s">
        <v>221</v>
      </c>
    </row>
    <row r="1357" spans="1:3">
      <c r="A1357" s="22">
        <v>3255</v>
      </c>
      <c r="B1357" s="23">
        <v>40016</v>
      </c>
      <c r="C1357" s="13" t="s">
        <v>75</v>
      </c>
    </row>
    <row r="1358" spans="1:3">
      <c r="A1358" s="22">
        <v>3256</v>
      </c>
      <c r="B1358" s="23">
        <v>40045</v>
      </c>
      <c r="C1358" s="13" t="s">
        <v>84</v>
      </c>
    </row>
    <row r="1359" spans="1:3">
      <c r="A1359" s="22">
        <v>3257</v>
      </c>
      <c r="B1359" s="23">
        <v>40075</v>
      </c>
      <c r="C1359" s="13" t="s">
        <v>93</v>
      </c>
    </row>
    <row r="1360" spans="1:3">
      <c r="A1360" s="22">
        <v>3258</v>
      </c>
      <c r="B1360" s="23">
        <v>40104</v>
      </c>
      <c r="C1360" s="13" t="s">
        <v>110</v>
      </c>
    </row>
    <row r="1361" spans="1:3">
      <c r="A1361" s="22">
        <v>3259</v>
      </c>
      <c r="B1361" s="23">
        <v>40134</v>
      </c>
      <c r="C1361" s="13" t="s">
        <v>119</v>
      </c>
    </row>
    <row r="1362" spans="1:3">
      <c r="A1362" s="22">
        <v>3260</v>
      </c>
      <c r="B1362" s="23">
        <v>40163</v>
      </c>
      <c r="C1362" s="13" t="s">
        <v>125</v>
      </c>
    </row>
    <row r="1363" spans="1:3">
      <c r="A1363" s="22">
        <v>3261</v>
      </c>
      <c r="B1363" s="23">
        <v>40193</v>
      </c>
      <c r="C1363" s="13" t="s">
        <v>14</v>
      </c>
    </row>
    <row r="1364" spans="1:3">
      <c r="A1364" s="22">
        <v>3262</v>
      </c>
      <c r="B1364" s="23">
        <v>40223</v>
      </c>
      <c r="C1364" s="13" t="s">
        <v>27</v>
      </c>
    </row>
    <row r="1365" spans="1:3">
      <c r="A1365" s="22">
        <v>3263</v>
      </c>
      <c r="B1365" s="23">
        <v>40253</v>
      </c>
      <c r="C1365" s="13" t="s">
        <v>38</v>
      </c>
    </row>
    <row r="1366" spans="1:3">
      <c r="A1366" s="22">
        <v>3264</v>
      </c>
      <c r="B1366" s="23">
        <v>40282</v>
      </c>
      <c r="C1366" s="13" t="s">
        <v>47</v>
      </c>
    </row>
    <row r="1367" spans="1:3">
      <c r="A1367" s="22">
        <v>3265</v>
      </c>
      <c r="B1367" s="23">
        <v>40312</v>
      </c>
      <c r="C1367" s="13" t="s">
        <v>57</v>
      </c>
    </row>
    <row r="1368" spans="1:3">
      <c r="A1368" s="22">
        <v>3266</v>
      </c>
      <c r="B1368" s="23">
        <v>40341</v>
      </c>
      <c r="C1368" s="13" t="s">
        <v>66</v>
      </c>
    </row>
    <row r="1369" spans="1:3">
      <c r="A1369" s="22">
        <v>3267</v>
      </c>
      <c r="B1369" s="23">
        <v>40371</v>
      </c>
      <c r="C1369" s="13" t="s">
        <v>75</v>
      </c>
    </row>
    <row r="1370" spans="1:3">
      <c r="A1370" s="22">
        <v>3268</v>
      </c>
      <c r="B1370" s="23">
        <v>40400</v>
      </c>
      <c r="C1370" s="13" t="s">
        <v>84</v>
      </c>
    </row>
    <row r="1371" spans="1:3">
      <c r="A1371" s="22">
        <v>3269</v>
      </c>
      <c r="B1371" s="23">
        <v>40429</v>
      </c>
      <c r="C1371" s="13" t="s">
        <v>93</v>
      </c>
    </row>
    <row r="1372" spans="1:3">
      <c r="A1372" s="22">
        <v>3270</v>
      </c>
      <c r="B1372" s="23">
        <v>40459</v>
      </c>
      <c r="C1372" s="13" t="s">
        <v>110</v>
      </c>
    </row>
    <row r="1373" spans="1:3">
      <c r="A1373" s="22">
        <v>3271</v>
      </c>
      <c r="B1373" s="23">
        <v>40488</v>
      </c>
      <c r="C1373" s="13" t="s">
        <v>119</v>
      </c>
    </row>
    <row r="1374" spans="1:3">
      <c r="A1374" s="22">
        <v>3272</v>
      </c>
      <c r="B1374" s="23">
        <v>40518</v>
      </c>
      <c r="C1374" s="13" t="s">
        <v>125</v>
      </c>
    </row>
    <row r="1375" spans="1:3">
      <c r="A1375" s="22">
        <v>3273</v>
      </c>
      <c r="B1375" s="23">
        <v>40547</v>
      </c>
      <c r="C1375" s="13" t="s">
        <v>14</v>
      </c>
    </row>
    <row r="1376" spans="1:3">
      <c r="A1376" s="22">
        <v>3274</v>
      </c>
      <c r="B1376" s="23">
        <v>40577</v>
      </c>
      <c r="C1376" s="13" t="s">
        <v>27</v>
      </c>
    </row>
    <row r="1377" spans="1:3">
      <c r="A1377" s="22">
        <v>3275</v>
      </c>
      <c r="B1377" s="23">
        <v>40607</v>
      </c>
      <c r="C1377" s="13" t="s">
        <v>38</v>
      </c>
    </row>
    <row r="1378" spans="1:3">
      <c r="A1378" s="22">
        <v>3276</v>
      </c>
      <c r="B1378" s="23">
        <v>40636</v>
      </c>
      <c r="C1378" s="13" t="s">
        <v>47</v>
      </c>
    </row>
    <row r="1379" spans="1:3">
      <c r="A1379" s="22">
        <v>3277</v>
      </c>
      <c r="B1379" s="23">
        <v>40666</v>
      </c>
      <c r="C1379" s="13" t="s">
        <v>57</v>
      </c>
    </row>
    <row r="1380" spans="1:3">
      <c r="A1380" s="22">
        <v>3278</v>
      </c>
      <c r="B1380" s="23">
        <v>40696</v>
      </c>
      <c r="C1380" s="13" t="s">
        <v>66</v>
      </c>
    </row>
    <row r="1381" spans="1:3">
      <c r="A1381" s="22">
        <v>3279</v>
      </c>
      <c r="B1381" s="23">
        <v>40725</v>
      </c>
      <c r="C1381" s="13" t="s">
        <v>75</v>
      </c>
    </row>
    <row r="1382" spans="1:3">
      <c r="A1382" s="22">
        <v>3280</v>
      </c>
      <c r="B1382" s="23">
        <v>40755</v>
      </c>
      <c r="C1382" s="13" t="s">
        <v>84</v>
      </c>
    </row>
    <row r="1383" spans="1:3">
      <c r="A1383" s="22">
        <v>3281</v>
      </c>
      <c r="B1383" s="23">
        <v>40784</v>
      </c>
      <c r="C1383" s="13" t="s">
        <v>93</v>
      </c>
    </row>
    <row r="1384" spans="1:3">
      <c r="A1384" s="22">
        <v>3282</v>
      </c>
      <c r="B1384" s="23">
        <v>40813</v>
      </c>
      <c r="C1384" s="13" t="s">
        <v>110</v>
      </c>
    </row>
    <row r="1385" spans="1:3">
      <c r="A1385" s="22">
        <v>3283</v>
      </c>
      <c r="B1385" s="23">
        <v>40843</v>
      </c>
      <c r="C1385" s="13" t="s">
        <v>119</v>
      </c>
    </row>
    <row r="1386" spans="1:3">
      <c r="A1386" s="22">
        <v>3284</v>
      </c>
      <c r="B1386" s="23">
        <v>40872</v>
      </c>
      <c r="C1386" s="13" t="s">
        <v>125</v>
      </c>
    </row>
    <row r="1387" spans="1:3">
      <c r="A1387" s="22">
        <v>3285</v>
      </c>
      <c r="B1387" s="23">
        <v>40902</v>
      </c>
      <c r="C1387" s="13" t="s">
        <v>14</v>
      </c>
    </row>
    <row r="1388" spans="1:3">
      <c r="A1388" s="22">
        <v>3286</v>
      </c>
      <c r="B1388" s="23">
        <v>40931</v>
      </c>
      <c r="C1388" s="13" t="s">
        <v>27</v>
      </c>
    </row>
    <row r="1389" spans="1:3">
      <c r="A1389" s="22">
        <v>3287</v>
      </c>
      <c r="B1389" s="23">
        <v>40961</v>
      </c>
      <c r="C1389" s="13" t="s">
        <v>38</v>
      </c>
    </row>
    <row r="1390" spans="1:3">
      <c r="A1390" s="22">
        <v>3288</v>
      </c>
      <c r="B1390" s="23">
        <v>40990</v>
      </c>
      <c r="C1390" s="13" t="s">
        <v>47</v>
      </c>
    </row>
    <row r="1391" spans="1:3">
      <c r="A1391" s="22">
        <v>3289</v>
      </c>
      <c r="B1391" s="23">
        <v>41020</v>
      </c>
      <c r="C1391" s="13" t="s">
        <v>57</v>
      </c>
    </row>
    <row r="1392" spans="1:3">
      <c r="A1392" s="22">
        <v>3290</v>
      </c>
      <c r="B1392" s="23">
        <v>41050</v>
      </c>
      <c r="C1392" s="13" t="s">
        <v>256</v>
      </c>
    </row>
    <row r="1393" spans="1:3">
      <c r="A1393" s="22">
        <v>3291</v>
      </c>
      <c r="B1393" s="23">
        <v>41079</v>
      </c>
      <c r="C1393" s="13" t="s">
        <v>66</v>
      </c>
    </row>
    <row r="1394" spans="1:3">
      <c r="A1394" s="22">
        <v>3292</v>
      </c>
      <c r="B1394" s="23">
        <v>41109</v>
      </c>
      <c r="C1394" s="13" t="s">
        <v>75</v>
      </c>
    </row>
    <row r="1395" spans="1:3">
      <c r="A1395" s="22">
        <v>3293</v>
      </c>
      <c r="B1395" s="23">
        <v>41138</v>
      </c>
      <c r="C1395" s="13" t="s">
        <v>84</v>
      </c>
    </row>
    <row r="1396" spans="1:3">
      <c r="A1396" s="22">
        <v>3294</v>
      </c>
      <c r="B1396" s="23">
        <v>41168</v>
      </c>
      <c r="C1396" s="13" t="s">
        <v>93</v>
      </c>
    </row>
    <row r="1397" spans="1:3">
      <c r="A1397" s="22">
        <v>3295</v>
      </c>
      <c r="B1397" s="23">
        <v>41197</v>
      </c>
      <c r="C1397" s="13" t="s">
        <v>110</v>
      </c>
    </row>
    <row r="1398" spans="1:3">
      <c r="A1398" s="22">
        <v>3296</v>
      </c>
      <c r="B1398" s="23">
        <v>41227</v>
      </c>
      <c r="C1398" s="13" t="s">
        <v>119</v>
      </c>
    </row>
    <row r="1399" spans="1:3">
      <c r="A1399" s="22">
        <v>3297</v>
      </c>
      <c r="B1399" s="23">
        <v>41256</v>
      </c>
      <c r="C1399" s="13" t="s">
        <v>125</v>
      </c>
    </row>
    <row r="1400" spans="1:3">
      <c r="A1400" s="22">
        <v>3298</v>
      </c>
      <c r="B1400" s="23">
        <v>41286</v>
      </c>
      <c r="C1400" s="13" t="s">
        <v>14</v>
      </c>
    </row>
    <row r="1401" spans="1:3">
      <c r="A1401" s="22">
        <v>3299</v>
      </c>
      <c r="B1401" s="23">
        <v>41315</v>
      </c>
      <c r="C1401" s="13" t="s">
        <v>27</v>
      </c>
    </row>
    <row r="1402" spans="1:3">
      <c r="A1402" s="22">
        <v>3300</v>
      </c>
      <c r="B1402" s="23">
        <v>41345</v>
      </c>
      <c r="C1402" s="13" t="s">
        <v>38</v>
      </c>
    </row>
    <row r="1403" spans="1:3">
      <c r="A1403" s="22">
        <v>3301</v>
      </c>
      <c r="B1403" s="23">
        <v>41374</v>
      </c>
      <c r="C1403" s="13" t="s">
        <v>47</v>
      </c>
    </row>
    <row r="1404" spans="1:3">
      <c r="A1404" s="22">
        <v>3302</v>
      </c>
      <c r="B1404" s="23">
        <v>41404</v>
      </c>
      <c r="C1404" s="13" t="s">
        <v>57</v>
      </c>
    </row>
    <row r="1405" spans="1:3">
      <c r="A1405" s="22">
        <v>3303</v>
      </c>
      <c r="B1405" s="23">
        <v>41434</v>
      </c>
      <c r="C1405" s="13" t="s">
        <v>66</v>
      </c>
    </row>
    <row r="1406" spans="1:3">
      <c r="A1406" s="22">
        <v>3304</v>
      </c>
      <c r="B1406" s="23">
        <v>41463</v>
      </c>
      <c r="C1406" s="13" t="s">
        <v>75</v>
      </c>
    </row>
    <row r="1407" spans="1:3">
      <c r="A1407" s="22">
        <v>3305</v>
      </c>
      <c r="B1407" s="23">
        <v>41493</v>
      </c>
      <c r="C1407" s="13" t="s">
        <v>84</v>
      </c>
    </row>
    <row r="1408" spans="1:3">
      <c r="A1408" s="22">
        <v>3306</v>
      </c>
      <c r="B1408" s="23">
        <v>41522</v>
      </c>
      <c r="C1408" s="13" t="s">
        <v>93</v>
      </c>
    </row>
    <row r="1409" spans="1:3">
      <c r="A1409" s="22">
        <v>3307</v>
      </c>
      <c r="B1409" s="23">
        <v>41552</v>
      </c>
      <c r="C1409" s="13" t="s">
        <v>110</v>
      </c>
    </row>
    <row r="1410" spans="1:3">
      <c r="A1410" s="22">
        <v>3308</v>
      </c>
      <c r="B1410" s="23">
        <v>41581</v>
      </c>
      <c r="C1410" s="13" t="s">
        <v>119</v>
      </c>
    </row>
    <row r="1411" spans="1:3">
      <c r="A1411" s="22">
        <v>3309</v>
      </c>
      <c r="B1411" s="23">
        <v>41611</v>
      </c>
      <c r="C1411" s="13" t="s">
        <v>125</v>
      </c>
    </row>
    <row r="1412" spans="1:3">
      <c r="A1412" s="22">
        <v>3310</v>
      </c>
      <c r="B1412" s="23">
        <v>41640</v>
      </c>
      <c r="C1412" s="13" t="s">
        <v>14</v>
      </c>
    </row>
    <row r="1413" spans="1:3">
      <c r="A1413" s="22">
        <v>3311</v>
      </c>
      <c r="B1413" s="23">
        <v>41670</v>
      </c>
      <c r="C1413" s="13" t="s">
        <v>27</v>
      </c>
    </row>
    <row r="1414" spans="1:3">
      <c r="A1414" s="22">
        <v>3312</v>
      </c>
      <c r="B1414" s="23">
        <v>41699</v>
      </c>
      <c r="C1414" s="13" t="s">
        <v>38</v>
      </c>
    </row>
    <row r="1415" spans="1:3">
      <c r="A1415" s="22">
        <v>3313</v>
      </c>
      <c r="B1415" s="23">
        <v>41729</v>
      </c>
      <c r="C1415" s="13" t="s">
        <v>47</v>
      </c>
    </row>
    <row r="1416" spans="1:3">
      <c r="A1416" s="22">
        <v>3314</v>
      </c>
      <c r="B1416" s="23">
        <v>41758</v>
      </c>
      <c r="C1416" s="13" t="s">
        <v>57</v>
      </c>
    </row>
    <row r="1417" spans="1:3">
      <c r="A1417" s="22">
        <v>3315</v>
      </c>
      <c r="B1417" s="23">
        <v>41788</v>
      </c>
      <c r="C1417" s="13" t="s">
        <v>66</v>
      </c>
    </row>
    <row r="1418" spans="1:3">
      <c r="A1418" s="22">
        <v>3316</v>
      </c>
      <c r="B1418" s="23">
        <v>41817</v>
      </c>
      <c r="C1418" s="13" t="s">
        <v>75</v>
      </c>
    </row>
    <row r="1419" spans="1:3">
      <c r="A1419" s="22">
        <v>3317</v>
      </c>
      <c r="B1419" s="23">
        <v>41847</v>
      </c>
      <c r="C1419" s="13" t="s">
        <v>84</v>
      </c>
    </row>
    <row r="1420" spans="1:3">
      <c r="A1420" s="22">
        <v>3318</v>
      </c>
      <c r="B1420" s="23">
        <v>41876</v>
      </c>
      <c r="C1420" s="13" t="s">
        <v>93</v>
      </c>
    </row>
    <row r="1421" spans="1:3">
      <c r="A1421" s="22">
        <v>3319</v>
      </c>
      <c r="B1421" s="23">
        <v>41906</v>
      </c>
      <c r="C1421" s="13" t="s">
        <v>110</v>
      </c>
    </row>
    <row r="1422" spans="1:3">
      <c r="A1422" s="22">
        <v>3320</v>
      </c>
      <c r="B1422" s="23">
        <v>41936</v>
      </c>
      <c r="C1422" s="13" t="s">
        <v>263</v>
      </c>
    </row>
    <row r="1423" spans="1:3">
      <c r="A1423" s="22">
        <v>3321</v>
      </c>
      <c r="B1423" s="23">
        <v>41965</v>
      </c>
      <c r="C1423" s="13" t="s">
        <v>119</v>
      </c>
    </row>
    <row r="1424" spans="1:3">
      <c r="A1424" s="22">
        <v>3322</v>
      </c>
      <c r="B1424" s="23">
        <v>41995</v>
      </c>
      <c r="C1424" s="13" t="s">
        <v>125</v>
      </c>
    </row>
    <row r="1425" spans="1:3">
      <c r="A1425" s="22">
        <v>3323</v>
      </c>
      <c r="B1425" s="23">
        <v>42024</v>
      </c>
      <c r="C1425" s="13" t="s">
        <v>14</v>
      </c>
    </row>
    <row r="1426" spans="1:3">
      <c r="A1426" s="22">
        <v>3324</v>
      </c>
      <c r="B1426" s="23">
        <v>42054</v>
      </c>
      <c r="C1426" s="13" t="s">
        <v>27</v>
      </c>
    </row>
    <row r="1427" spans="1:3">
      <c r="A1427" s="22">
        <v>3325</v>
      </c>
      <c r="B1427" s="23">
        <v>42083</v>
      </c>
      <c r="C1427" s="13" t="s">
        <v>38</v>
      </c>
    </row>
    <row r="1428" spans="1:3">
      <c r="A1428" s="22">
        <v>3326</v>
      </c>
      <c r="B1428" s="23">
        <v>42113</v>
      </c>
      <c r="C1428" s="13" t="s">
        <v>47</v>
      </c>
    </row>
    <row r="1429" spans="1:3">
      <c r="A1429" s="22">
        <v>3327</v>
      </c>
      <c r="B1429" s="23">
        <v>42142</v>
      </c>
      <c r="C1429" s="13" t="s">
        <v>57</v>
      </c>
    </row>
    <row r="1430" spans="1:3">
      <c r="A1430" s="22">
        <v>3328</v>
      </c>
      <c r="B1430" s="23">
        <v>42171</v>
      </c>
      <c r="C1430" s="13" t="s">
        <v>66</v>
      </c>
    </row>
    <row r="1431" spans="1:3">
      <c r="A1431" s="22">
        <v>3329</v>
      </c>
      <c r="B1431" s="23">
        <v>42201</v>
      </c>
      <c r="C1431" s="13" t="s">
        <v>75</v>
      </c>
    </row>
    <row r="1432" spans="1:3">
      <c r="A1432" s="22">
        <v>3330</v>
      </c>
      <c r="B1432" s="23">
        <v>42230</v>
      </c>
      <c r="C1432" s="13" t="s">
        <v>84</v>
      </c>
    </row>
    <row r="1433" spans="1:3">
      <c r="A1433" s="22">
        <v>3331</v>
      </c>
      <c r="B1433" s="23">
        <v>42260</v>
      </c>
      <c r="C1433" s="13" t="s">
        <v>93</v>
      </c>
    </row>
    <row r="1434" spans="1:3">
      <c r="A1434" s="22">
        <v>3332</v>
      </c>
      <c r="B1434" s="23">
        <v>42290</v>
      </c>
      <c r="C1434" s="13" t="s">
        <v>110</v>
      </c>
    </row>
    <row r="1435" spans="1:3">
      <c r="A1435" s="22">
        <v>3333</v>
      </c>
      <c r="B1435" s="23">
        <v>42320</v>
      </c>
      <c r="C1435" s="13" t="s">
        <v>119</v>
      </c>
    </row>
    <row r="1436" spans="1:3">
      <c r="A1436" s="22">
        <v>3334</v>
      </c>
      <c r="B1436" s="23">
        <v>42349</v>
      </c>
      <c r="C1436" s="13" t="s">
        <v>125</v>
      </c>
    </row>
    <row r="1437" spans="1:3">
      <c r="A1437" s="22">
        <v>3335</v>
      </c>
      <c r="B1437" s="23">
        <v>42379</v>
      </c>
      <c r="C1437" s="13" t="s">
        <v>14</v>
      </c>
    </row>
    <row r="1438" spans="1:3">
      <c r="A1438" s="22">
        <v>3336</v>
      </c>
      <c r="B1438" s="23">
        <v>42408</v>
      </c>
      <c r="C1438" s="13" t="s">
        <v>27</v>
      </c>
    </row>
    <row r="1439" spans="1:3">
      <c r="A1439" s="22">
        <v>3337</v>
      </c>
      <c r="B1439" s="23">
        <v>42438</v>
      </c>
      <c r="C1439" s="13" t="s">
        <v>38</v>
      </c>
    </row>
    <row r="1440" spans="1:3">
      <c r="A1440" s="22">
        <v>3338</v>
      </c>
      <c r="B1440" s="23">
        <v>42467</v>
      </c>
      <c r="C1440" s="13" t="s">
        <v>47</v>
      </c>
    </row>
    <row r="1441" spans="1:3">
      <c r="A1441" s="22">
        <v>3339</v>
      </c>
      <c r="B1441" s="23">
        <v>42497</v>
      </c>
      <c r="C1441" s="13" t="s">
        <v>57</v>
      </c>
    </row>
    <row r="1442" spans="1:3">
      <c r="A1442" s="22">
        <v>3340</v>
      </c>
      <c r="B1442" s="23">
        <v>42526</v>
      </c>
      <c r="C1442" s="13" t="s">
        <v>66</v>
      </c>
    </row>
    <row r="1443" spans="1:3">
      <c r="A1443" s="22">
        <v>3341</v>
      </c>
      <c r="B1443" s="23">
        <v>42555</v>
      </c>
      <c r="C1443" s="13" t="s">
        <v>75</v>
      </c>
    </row>
    <row r="1444" spans="1:3">
      <c r="A1444" s="22">
        <v>3342</v>
      </c>
      <c r="B1444" s="23">
        <v>42585</v>
      </c>
      <c r="C1444" s="13" t="s">
        <v>84</v>
      </c>
    </row>
    <row r="1445" spans="1:3">
      <c r="A1445" s="22">
        <v>3343</v>
      </c>
      <c r="B1445" s="23">
        <v>42614</v>
      </c>
      <c r="C1445" s="13" t="s">
        <v>93</v>
      </c>
    </row>
    <row r="1446" spans="1:3">
      <c r="A1446" s="22">
        <v>3344</v>
      </c>
      <c r="B1446" s="23">
        <v>42644</v>
      </c>
      <c r="C1446" s="13" t="s">
        <v>110</v>
      </c>
    </row>
    <row r="1447" spans="1:3">
      <c r="A1447" s="22">
        <v>3345</v>
      </c>
      <c r="B1447" s="23">
        <v>42674</v>
      </c>
      <c r="C1447" s="13" t="s">
        <v>119</v>
      </c>
    </row>
    <row r="1448" spans="1:3">
      <c r="A1448" s="22">
        <v>3346</v>
      </c>
      <c r="B1448" s="23">
        <v>42703</v>
      </c>
      <c r="C1448" s="13" t="s">
        <v>125</v>
      </c>
    </row>
    <row r="1449" spans="1:3">
      <c r="A1449" s="22">
        <v>3347</v>
      </c>
      <c r="B1449" s="23">
        <v>42733</v>
      </c>
      <c r="C1449" s="13" t="s">
        <v>14</v>
      </c>
    </row>
    <row r="1450" spans="1:3">
      <c r="A1450" s="22">
        <v>3348</v>
      </c>
      <c r="B1450" s="23">
        <v>42763</v>
      </c>
      <c r="C1450" s="13" t="s">
        <v>27</v>
      </c>
    </row>
    <row r="1451" spans="1:3">
      <c r="A1451" s="22">
        <v>3349</v>
      </c>
      <c r="B1451" s="23">
        <v>42792</v>
      </c>
      <c r="C1451" s="13" t="s">
        <v>38</v>
      </c>
    </row>
    <row r="1452" spans="1:3">
      <c r="A1452" s="22">
        <v>3350</v>
      </c>
      <c r="B1452" s="23">
        <v>42822</v>
      </c>
      <c r="C1452" s="13" t="s">
        <v>47</v>
      </c>
    </row>
    <row r="1453" spans="1:3">
      <c r="A1453" s="22">
        <v>3351</v>
      </c>
      <c r="B1453" s="23">
        <v>42851</v>
      </c>
      <c r="C1453" s="13" t="s">
        <v>57</v>
      </c>
    </row>
    <row r="1454" spans="1:3">
      <c r="A1454" s="22">
        <v>3352</v>
      </c>
      <c r="B1454" s="23">
        <v>42881</v>
      </c>
      <c r="C1454" s="13" t="s">
        <v>66</v>
      </c>
    </row>
    <row r="1455" spans="1:3">
      <c r="A1455" s="22">
        <v>3353</v>
      </c>
      <c r="B1455" s="23">
        <v>42910</v>
      </c>
      <c r="C1455" s="13" t="s">
        <v>75</v>
      </c>
    </row>
    <row r="1456" spans="1:3">
      <c r="A1456" s="22">
        <v>3354</v>
      </c>
      <c r="B1456" s="23">
        <v>42939</v>
      </c>
      <c r="C1456" s="13" t="s">
        <v>258</v>
      </c>
    </row>
    <row r="1457" spans="1:3">
      <c r="A1457" s="22">
        <v>3355</v>
      </c>
      <c r="B1457" s="23">
        <v>42969</v>
      </c>
      <c r="C1457" s="13" t="s">
        <v>84</v>
      </c>
    </row>
    <row r="1458" spans="1:3">
      <c r="A1458" s="22">
        <v>3356</v>
      </c>
      <c r="B1458" s="23">
        <v>42998</v>
      </c>
      <c r="C1458" s="13" t="s">
        <v>93</v>
      </c>
    </row>
    <row r="1459" spans="1:3">
      <c r="A1459" s="22">
        <v>3357</v>
      </c>
      <c r="B1459" s="23">
        <v>43028</v>
      </c>
      <c r="C1459" s="13" t="s">
        <v>110</v>
      </c>
    </row>
    <row r="1460" spans="1:3">
      <c r="A1460" s="22">
        <v>3358</v>
      </c>
      <c r="B1460" s="23">
        <v>43057</v>
      </c>
      <c r="C1460" s="13" t="s">
        <v>119</v>
      </c>
    </row>
    <row r="1461" spans="1:3">
      <c r="A1461" s="22">
        <v>3359</v>
      </c>
      <c r="B1461" s="23">
        <v>43087</v>
      </c>
      <c r="C1461" s="13" t="s">
        <v>125</v>
      </c>
    </row>
    <row r="1462" spans="1:3">
      <c r="A1462" s="22">
        <v>3360</v>
      </c>
      <c r="B1462" s="23">
        <v>43117</v>
      </c>
      <c r="C1462" s="13" t="s">
        <v>14</v>
      </c>
    </row>
    <row r="1463" spans="1:3">
      <c r="A1463" s="22">
        <v>3361</v>
      </c>
      <c r="B1463" s="23">
        <v>43147</v>
      </c>
      <c r="C1463" s="13" t="s">
        <v>27</v>
      </c>
    </row>
    <row r="1464" spans="1:3">
      <c r="A1464" s="22">
        <v>3362</v>
      </c>
      <c r="B1464" s="23">
        <v>43176</v>
      </c>
      <c r="C1464" s="13" t="s">
        <v>38</v>
      </c>
    </row>
    <row r="1465" spans="1:3">
      <c r="A1465" s="22">
        <v>3363</v>
      </c>
      <c r="B1465" s="23">
        <v>43206</v>
      </c>
      <c r="C1465" s="13" t="s">
        <v>47</v>
      </c>
    </row>
    <row r="1466" spans="1:3">
      <c r="A1466" s="22">
        <v>3364</v>
      </c>
      <c r="B1466" s="23">
        <v>43235</v>
      </c>
      <c r="C1466" s="13" t="s">
        <v>57</v>
      </c>
    </row>
    <row r="1467" spans="1:3">
      <c r="A1467" s="22">
        <v>3365</v>
      </c>
      <c r="B1467" s="23">
        <v>43265</v>
      </c>
      <c r="C1467" s="13" t="s">
        <v>66</v>
      </c>
    </row>
    <row r="1468" spans="1:3">
      <c r="A1468" s="22">
        <v>3366</v>
      </c>
      <c r="B1468" s="23">
        <v>43294</v>
      </c>
      <c r="C1468" s="13" t="s">
        <v>75</v>
      </c>
    </row>
    <row r="1469" spans="1:3">
      <c r="A1469" s="22">
        <v>3367</v>
      </c>
      <c r="B1469" s="23">
        <v>43323</v>
      </c>
      <c r="C1469" s="13" t="s">
        <v>84</v>
      </c>
    </row>
    <row r="1470" spans="1:3">
      <c r="A1470" s="22">
        <v>3368</v>
      </c>
      <c r="B1470" s="23">
        <v>43353</v>
      </c>
      <c r="C1470" s="13" t="s">
        <v>93</v>
      </c>
    </row>
    <row r="1471" spans="1:3">
      <c r="A1471" s="22">
        <v>3369</v>
      </c>
      <c r="B1471" s="23">
        <v>43382</v>
      </c>
      <c r="C1471" s="13" t="s">
        <v>110</v>
      </c>
    </row>
    <row r="1472" spans="1:3">
      <c r="A1472" s="22">
        <v>3370</v>
      </c>
      <c r="B1472" s="23">
        <v>43412</v>
      </c>
      <c r="C1472" s="13" t="s">
        <v>119</v>
      </c>
    </row>
    <row r="1473" spans="1:3">
      <c r="A1473" s="22">
        <v>3371</v>
      </c>
      <c r="B1473" s="23">
        <v>43441</v>
      </c>
      <c r="C1473" s="13" t="s">
        <v>125</v>
      </c>
    </row>
    <row r="1474" spans="1:3">
      <c r="A1474" s="22">
        <v>3372</v>
      </c>
      <c r="B1474" s="23">
        <v>43471</v>
      </c>
      <c r="C1474" s="13" t="s">
        <v>14</v>
      </c>
    </row>
    <row r="1475" spans="1:3">
      <c r="A1475" s="22">
        <v>3373</v>
      </c>
      <c r="B1475" s="23">
        <v>43501</v>
      </c>
      <c r="C1475" s="13" t="s">
        <v>27</v>
      </c>
    </row>
    <row r="1476" spans="1:3">
      <c r="A1476" s="22">
        <v>3374</v>
      </c>
      <c r="B1476" s="23">
        <v>43531</v>
      </c>
      <c r="C1476" s="13" t="s">
        <v>38</v>
      </c>
    </row>
    <row r="1477" spans="1:3">
      <c r="A1477" s="22">
        <v>3375</v>
      </c>
      <c r="B1477" s="23">
        <v>43560</v>
      </c>
      <c r="C1477" s="13" t="s">
        <v>47</v>
      </c>
    </row>
    <row r="1478" spans="1:3">
      <c r="A1478" s="22">
        <v>3376</v>
      </c>
      <c r="B1478" s="23">
        <v>43590</v>
      </c>
      <c r="C1478" s="13" t="s">
        <v>57</v>
      </c>
    </row>
    <row r="1479" spans="1:3">
      <c r="A1479" s="22">
        <v>3377</v>
      </c>
      <c r="B1479" s="23">
        <v>43619</v>
      </c>
      <c r="C1479" s="13" t="s">
        <v>66</v>
      </c>
    </row>
    <row r="1480" spans="1:3">
      <c r="A1480" s="22">
        <v>3378</v>
      </c>
      <c r="B1480" s="23">
        <v>43649</v>
      </c>
      <c r="C1480" s="13" t="s">
        <v>75</v>
      </c>
    </row>
    <row r="1481" spans="1:3">
      <c r="A1481" s="22">
        <v>3379</v>
      </c>
      <c r="B1481" s="23">
        <v>43678</v>
      </c>
      <c r="C1481" s="13" t="s">
        <v>84</v>
      </c>
    </row>
    <row r="1482" spans="1:3">
      <c r="A1482" s="22">
        <v>3380</v>
      </c>
      <c r="B1482" s="23">
        <v>43707</v>
      </c>
      <c r="C1482" s="13" t="s">
        <v>93</v>
      </c>
    </row>
    <row r="1483" spans="1:3">
      <c r="A1483" s="22">
        <v>3381</v>
      </c>
      <c r="B1483" s="23">
        <v>43737</v>
      </c>
      <c r="C1483" s="13" t="s">
        <v>110</v>
      </c>
    </row>
    <row r="1484" spans="1:3">
      <c r="A1484" s="22">
        <v>3382</v>
      </c>
      <c r="B1484" s="23">
        <v>43766</v>
      </c>
      <c r="C1484" s="13" t="s">
        <v>119</v>
      </c>
    </row>
    <row r="1485" spans="1:3">
      <c r="A1485" s="22">
        <v>3383</v>
      </c>
      <c r="B1485" s="23">
        <v>43795</v>
      </c>
      <c r="C1485" s="13" t="s">
        <v>125</v>
      </c>
    </row>
    <row r="1486" spans="1:3">
      <c r="A1486" s="22">
        <v>3384</v>
      </c>
      <c r="B1486" s="23">
        <v>43825</v>
      </c>
      <c r="C1486" s="13" t="s">
        <v>14</v>
      </c>
    </row>
    <row r="1487" spans="1:3">
      <c r="A1487" s="22">
        <v>3385</v>
      </c>
      <c r="B1487" s="23">
        <v>43855</v>
      </c>
      <c r="C1487" s="13" t="s">
        <v>27</v>
      </c>
    </row>
    <row r="1488" spans="1:3">
      <c r="A1488" s="22">
        <v>3386</v>
      </c>
      <c r="B1488" s="23">
        <v>43884</v>
      </c>
      <c r="C1488" s="13" t="s">
        <v>38</v>
      </c>
    </row>
    <row r="1489" spans="1:5">
      <c r="A1489" s="22">
        <v>3387</v>
      </c>
      <c r="B1489" s="23">
        <v>43914</v>
      </c>
      <c r="C1489" s="13" t="s">
        <v>47</v>
      </c>
    </row>
    <row r="1490" spans="1:5">
      <c r="A1490" s="22">
        <v>3388</v>
      </c>
      <c r="B1490" s="23">
        <v>43944</v>
      </c>
      <c r="C1490" s="13" t="s">
        <v>57</v>
      </c>
    </row>
    <row r="1491" spans="1:5">
      <c r="A1491" s="22">
        <v>3389</v>
      </c>
      <c r="B1491" s="23">
        <v>43974</v>
      </c>
      <c r="C1491" s="13" t="s">
        <v>256</v>
      </c>
    </row>
    <row r="1492" spans="1:5">
      <c r="A1492" s="22">
        <v>3390</v>
      </c>
      <c r="B1492" s="23">
        <v>44003</v>
      </c>
      <c r="C1492" s="13" t="s">
        <v>66</v>
      </c>
    </row>
    <row r="1493" spans="1:5">
      <c r="A1493" s="22">
        <v>3391</v>
      </c>
      <c r="B1493" s="23">
        <v>44033</v>
      </c>
      <c r="C1493" s="13" t="s">
        <v>75</v>
      </c>
    </row>
    <row r="1494" spans="1:5">
      <c r="A1494" s="22">
        <v>3392</v>
      </c>
      <c r="B1494" s="23">
        <v>44062</v>
      </c>
      <c r="C1494" s="13" t="s">
        <v>84</v>
      </c>
    </row>
    <row r="1495" spans="1:5">
      <c r="A1495" s="22">
        <v>3393</v>
      </c>
      <c r="B1495" s="23">
        <v>44091</v>
      </c>
      <c r="C1495" s="13" t="s">
        <v>93</v>
      </c>
    </row>
    <row r="1496" spans="1:5">
      <c r="A1496" s="22">
        <v>3394</v>
      </c>
      <c r="B1496" s="23">
        <v>44121</v>
      </c>
      <c r="C1496" s="13" t="s">
        <v>110</v>
      </c>
    </row>
    <row r="1497" spans="1:5">
      <c r="A1497" s="22">
        <v>3395</v>
      </c>
      <c r="B1497" s="23">
        <v>44150</v>
      </c>
      <c r="C1497" s="13" t="s">
        <v>119</v>
      </c>
    </row>
    <row r="1498" spans="1:5">
      <c r="A1498" s="22">
        <v>3396</v>
      </c>
      <c r="B1498" s="23">
        <v>44180</v>
      </c>
      <c r="C1498" s="13" t="s">
        <v>125</v>
      </c>
    </row>
    <row r="1499" spans="1:5">
      <c r="A1499" s="22">
        <v>3397</v>
      </c>
      <c r="B1499" s="23">
        <v>44209</v>
      </c>
      <c r="C1499" s="13" t="s">
        <v>14</v>
      </c>
      <c r="E1499" s="94" t="s">
        <v>264</v>
      </c>
    </row>
    <row r="1500" spans="1:5">
      <c r="A1500" s="22">
        <v>3398</v>
      </c>
      <c r="B1500" s="23">
        <v>44239</v>
      </c>
      <c r="C1500" s="13" t="s">
        <v>27</v>
      </c>
    </row>
    <row r="1501" spans="1:5">
      <c r="A1501" s="22">
        <v>3399</v>
      </c>
      <c r="B1501" s="23">
        <v>44268</v>
      </c>
      <c r="C1501" s="13" t="s">
        <v>38</v>
      </c>
    </row>
    <row r="1502" spans="1:5">
      <c r="A1502" s="22">
        <v>3400</v>
      </c>
      <c r="B1502" s="23">
        <v>44298</v>
      </c>
      <c r="C1502" s="13" t="s">
        <v>47</v>
      </c>
    </row>
    <row r="1503" spans="1:5">
      <c r="A1503" s="22">
        <v>3401</v>
      </c>
      <c r="B1503" s="23">
        <v>44328</v>
      </c>
      <c r="C1503" s="13" t="s">
        <v>57</v>
      </c>
    </row>
    <row r="1504" spans="1:5">
      <c r="A1504" s="22">
        <v>3402</v>
      </c>
      <c r="B1504" s="23">
        <v>44357</v>
      </c>
      <c r="C1504" s="13" t="s">
        <v>66</v>
      </c>
    </row>
    <row r="1505" spans="1:3">
      <c r="A1505" s="22">
        <v>3403</v>
      </c>
      <c r="B1505" s="23">
        <v>44387</v>
      </c>
      <c r="C1505" s="13" t="s">
        <v>75</v>
      </c>
    </row>
    <row r="1506" spans="1:3">
      <c r="A1506" s="22">
        <v>3404</v>
      </c>
      <c r="B1506" s="23">
        <v>44416</v>
      </c>
      <c r="C1506" s="13" t="s">
        <v>84</v>
      </c>
    </row>
    <row r="1507" spans="1:3">
      <c r="A1507" s="22">
        <v>3405</v>
      </c>
      <c r="B1507" s="23">
        <v>44446</v>
      </c>
      <c r="C1507" s="13" t="s">
        <v>93</v>
      </c>
    </row>
    <row r="1508" spans="1:3">
      <c r="A1508" s="22">
        <v>3406</v>
      </c>
      <c r="B1508" s="23">
        <v>44475</v>
      </c>
      <c r="C1508" s="13" t="s">
        <v>110</v>
      </c>
    </row>
    <row r="1509" spans="1:3">
      <c r="A1509" s="22">
        <v>3407</v>
      </c>
      <c r="B1509" s="23">
        <v>44505</v>
      </c>
      <c r="C1509" s="13" t="s">
        <v>119</v>
      </c>
    </row>
    <row r="1510" spans="1:3">
      <c r="A1510" s="22">
        <v>3408</v>
      </c>
      <c r="B1510" s="23">
        <v>44534</v>
      </c>
      <c r="C1510" s="13" t="s">
        <v>125</v>
      </c>
    </row>
    <row r="1511" spans="1:3">
      <c r="A1511" s="22">
        <v>3409</v>
      </c>
      <c r="B1511" s="23">
        <v>44564</v>
      </c>
      <c r="C1511" s="13" t="s">
        <v>14</v>
      </c>
    </row>
    <row r="1512" spans="1:3">
      <c r="A1512" s="22">
        <v>3410</v>
      </c>
      <c r="B1512" s="23">
        <v>44593</v>
      </c>
      <c r="C1512" s="13" t="s">
        <v>27</v>
      </c>
    </row>
    <row r="1513" spans="1:3">
      <c r="A1513" s="22">
        <v>3411</v>
      </c>
      <c r="B1513" s="23">
        <v>44623</v>
      </c>
      <c r="C1513" s="13" t="s">
        <v>38</v>
      </c>
    </row>
    <row r="1514" spans="1:3">
      <c r="A1514" s="22">
        <v>3412</v>
      </c>
      <c r="B1514" s="23">
        <v>44652</v>
      </c>
      <c r="C1514" s="13" t="s">
        <v>47</v>
      </c>
    </row>
    <row r="1515" spans="1:3">
      <c r="A1515" s="22">
        <v>3413</v>
      </c>
      <c r="B1515" s="23">
        <v>44682</v>
      </c>
      <c r="C1515" s="13" t="s">
        <v>57</v>
      </c>
    </row>
    <row r="1516" spans="1:3">
      <c r="A1516" s="22">
        <v>3414</v>
      </c>
      <c r="B1516" s="23">
        <v>44711</v>
      </c>
      <c r="C1516" s="13" t="s">
        <v>66</v>
      </c>
    </row>
    <row r="1517" spans="1:3">
      <c r="A1517" s="22">
        <v>3415</v>
      </c>
      <c r="B1517" s="23">
        <v>44741</v>
      </c>
      <c r="C1517" s="13" t="s">
        <v>75</v>
      </c>
    </row>
    <row r="1518" spans="1:3">
      <c r="A1518" s="22">
        <v>3416</v>
      </c>
      <c r="B1518" s="23">
        <v>44771</v>
      </c>
      <c r="C1518" s="13" t="s">
        <v>84</v>
      </c>
    </row>
    <row r="1519" spans="1:3">
      <c r="A1519" s="22">
        <v>3417</v>
      </c>
      <c r="B1519" s="23">
        <v>44800</v>
      </c>
      <c r="C1519" s="13" t="s">
        <v>93</v>
      </c>
    </row>
    <row r="1520" spans="1:3">
      <c r="A1520" s="22">
        <v>3418</v>
      </c>
      <c r="B1520" s="23">
        <v>44830</v>
      </c>
      <c r="C1520" s="13" t="s">
        <v>110</v>
      </c>
    </row>
    <row r="1521" spans="1:3">
      <c r="A1521" s="22">
        <v>3419</v>
      </c>
      <c r="B1521" s="23">
        <v>44859</v>
      </c>
      <c r="C1521" s="13" t="s">
        <v>119</v>
      </c>
    </row>
    <row r="1522" spans="1:3">
      <c r="A1522" s="22">
        <v>3420</v>
      </c>
      <c r="B1522" s="23">
        <v>44889</v>
      </c>
      <c r="C1522" s="13" t="s">
        <v>125</v>
      </c>
    </row>
    <row r="1523" spans="1:3">
      <c r="A1523" s="22">
        <v>3421</v>
      </c>
      <c r="B1523" s="23">
        <v>44918</v>
      </c>
      <c r="C1523" s="13" t="s">
        <v>14</v>
      </c>
    </row>
    <row r="1524" spans="1:3">
      <c r="A1524" s="22">
        <v>3422</v>
      </c>
      <c r="B1524" s="23">
        <v>44948</v>
      </c>
      <c r="C1524" s="13" t="s">
        <v>27</v>
      </c>
    </row>
    <row r="1525" spans="1:3">
      <c r="A1525" s="22">
        <v>3423</v>
      </c>
      <c r="B1525" s="23">
        <v>44977</v>
      </c>
      <c r="C1525" s="13" t="s">
        <v>38</v>
      </c>
    </row>
    <row r="1526" spans="1:3">
      <c r="A1526" s="22">
        <v>3424</v>
      </c>
      <c r="B1526" s="23">
        <v>45007</v>
      </c>
      <c r="C1526" s="13" t="s">
        <v>257</v>
      </c>
    </row>
    <row r="1527" spans="1:3">
      <c r="A1527" s="22">
        <v>3425</v>
      </c>
      <c r="B1527" s="23">
        <v>45036</v>
      </c>
      <c r="C1527" s="13" t="s">
        <v>47</v>
      </c>
    </row>
    <row r="1528" spans="1:3">
      <c r="A1528" s="22">
        <v>3426</v>
      </c>
      <c r="B1528" s="23">
        <v>45065</v>
      </c>
      <c r="C1528" s="13" t="s">
        <v>57</v>
      </c>
    </row>
    <row r="1529" spans="1:3">
      <c r="A1529" s="22">
        <v>3427</v>
      </c>
      <c r="B1529" s="23">
        <v>45095</v>
      </c>
      <c r="C1529" s="13" t="s">
        <v>66</v>
      </c>
    </row>
    <row r="1530" spans="1:3">
      <c r="A1530" s="22">
        <v>3428</v>
      </c>
      <c r="B1530" s="23">
        <v>45125</v>
      </c>
      <c r="C1530" s="13" t="s">
        <v>75</v>
      </c>
    </row>
    <row r="1531" spans="1:3">
      <c r="A1531" s="22">
        <v>3429</v>
      </c>
      <c r="B1531" s="23">
        <v>45154</v>
      </c>
      <c r="C1531" s="13" t="s">
        <v>84</v>
      </c>
    </row>
    <row r="1532" spans="1:3">
      <c r="A1532" s="22">
        <v>3430</v>
      </c>
      <c r="B1532" s="23">
        <v>45184</v>
      </c>
      <c r="C1532" s="13" t="s">
        <v>93</v>
      </c>
    </row>
    <row r="1533" spans="1:3">
      <c r="A1533" s="22">
        <v>3431</v>
      </c>
      <c r="B1533" s="23">
        <v>45214</v>
      </c>
      <c r="C1533" s="13" t="s">
        <v>110</v>
      </c>
    </row>
    <row r="1534" spans="1:3">
      <c r="A1534" s="22">
        <v>3432</v>
      </c>
      <c r="B1534" s="23">
        <v>45243</v>
      </c>
      <c r="C1534" s="13" t="s">
        <v>119</v>
      </c>
    </row>
    <row r="1535" spans="1:3">
      <c r="A1535" s="22">
        <v>3433</v>
      </c>
      <c r="B1535" s="23">
        <v>45273</v>
      </c>
      <c r="C1535" s="13" t="s">
        <v>125</v>
      </c>
    </row>
    <row r="1536" spans="1:3">
      <c r="A1536" s="22">
        <v>3434</v>
      </c>
      <c r="B1536" s="23">
        <v>45302</v>
      </c>
      <c r="C1536" s="13" t="s">
        <v>14</v>
      </c>
    </row>
    <row r="1537" spans="1:3">
      <c r="A1537" s="22">
        <v>3435</v>
      </c>
      <c r="B1537" s="23">
        <v>45332</v>
      </c>
      <c r="C1537" s="13" t="s">
        <v>27</v>
      </c>
    </row>
    <row r="1538" spans="1:3">
      <c r="A1538" s="22">
        <v>3436</v>
      </c>
      <c r="B1538" s="23">
        <v>45361</v>
      </c>
      <c r="C1538" s="13" t="s">
        <v>38</v>
      </c>
    </row>
    <row r="1539" spans="1:3">
      <c r="A1539" s="22">
        <v>3437</v>
      </c>
      <c r="B1539" s="23">
        <v>45391</v>
      </c>
      <c r="C1539" s="13" t="s">
        <v>47</v>
      </c>
    </row>
    <row r="1540" spans="1:3">
      <c r="A1540" s="22">
        <v>3438</v>
      </c>
      <c r="B1540" s="23">
        <v>45420</v>
      </c>
      <c r="C1540" s="13" t="s">
        <v>57</v>
      </c>
    </row>
    <row r="1541" spans="1:3">
      <c r="A1541" s="22">
        <v>3439</v>
      </c>
      <c r="B1541" s="23">
        <v>45449</v>
      </c>
      <c r="C1541" s="13" t="s">
        <v>66</v>
      </c>
    </row>
    <row r="1542" spans="1:3">
      <c r="A1542" s="22">
        <v>3440</v>
      </c>
      <c r="B1542" s="23">
        <v>45479</v>
      </c>
      <c r="C1542" s="13" t="s">
        <v>75</v>
      </c>
    </row>
    <row r="1543" spans="1:3">
      <c r="A1543" s="22">
        <v>3441</v>
      </c>
      <c r="B1543" s="23">
        <v>45508</v>
      </c>
      <c r="C1543" s="13" t="s">
        <v>84</v>
      </c>
    </row>
    <row r="1544" spans="1:3">
      <c r="A1544" s="22">
        <v>3442</v>
      </c>
      <c r="B1544" s="23">
        <v>45538</v>
      </c>
      <c r="C1544" s="13" t="s">
        <v>93</v>
      </c>
    </row>
    <row r="1545" spans="1:3">
      <c r="A1545" s="22">
        <v>3443</v>
      </c>
      <c r="B1545" s="23">
        <v>45568</v>
      </c>
      <c r="C1545" s="13" t="s">
        <v>110</v>
      </c>
    </row>
    <row r="1546" spans="1:3">
      <c r="A1546" s="22">
        <v>3444</v>
      </c>
      <c r="B1546" s="23">
        <v>45597</v>
      </c>
      <c r="C1546" s="13" t="s">
        <v>119</v>
      </c>
    </row>
    <row r="1547" spans="1:3">
      <c r="A1547" s="22">
        <v>3445</v>
      </c>
      <c r="B1547" s="23">
        <v>45627</v>
      </c>
      <c r="C1547" s="13" t="s">
        <v>125</v>
      </c>
    </row>
    <row r="1548" spans="1:3">
      <c r="A1548" s="22">
        <v>3446</v>
      </c>
      <c r="B1548" s="23">
        <v>45657</v>
      </c>
      <c r="C1548" s="13" t="s">
        <v>14</v>
      </c>
    </row>
    <row r="1549" spans="1:3">
      <c r="A1549" s="22">
        <v>3447</v>
      </c>
      <c r="B1549" s="23">
        <v>45686</v>
      </c>
      <c r="C1549" s="13" t="s">
        <v>27</v>
      </c>
    </row>
    <row r="1550" spans="1:3">
      <c r="A1550" s="22">
        <v>3448</v>
      </c>
      <c r="B1550" s="23">
        <v>45716</v>
      </c>
      <c r="C1550" s="13" t="s">
        <v>38</v>
      </c>
    </row>
    <row r="1551" spans="1:3">
      <c r="A1551" s="22">
        <v>3449</v>
      </c>
      <c r="B1551" s="23">
        <v>45745</v>
      </c>
      <c r="C1551" s="13" t="s">
        <v>47</v>
      </c>
    </row>
    <row r="1552" spans="1:3">
      <c r="A1552" s="22">
        <v>3450</v>
      </c>
      <c r="B1552" s="23">
        <v>45774</v>
      </c>
      <c r="C1552" s="13" t="s">
        <v>57</v>
      </c>
    </row>
    <row r="1553" spans="1:3">
      <c r="A1553" s="22">
        <v>3451</v>
      </c>
      <c r="B1553" s="23">
        <v>45804</v>
      </c>
      <c r="C1553" s="13" t="s">
        <v>66</v>
      </c>
    </row>
    <row r="1554" spans="1:3">
      <c r="A1554" s="22">
        <v>3452</v>
      </c>
      <c r="B1554" s="23">
        <v>45833</v>
      </c>
      <c r="C1554" s="13" t="s">
        <v>75</v>
      </c>
    </row>
    <row r="1555" spans="1:3">
      <c r="A1555" s="22">
        <v>3453</v>
      </c>
      <c r="B1555" s="23">
        <v>45863</v>
      </c>
      <c r="C1555" s="13" t="s">
        <v>258</v>
      </c>
    </row>
    <row r="1556" spans="1:3">
      <c r="A1556" s="22">
        <v>3454</v>
      </c>
      <c r="B1556" s="23">
        <v>45892</v>
      </c>
      <c r="C1556" s="13" t="s">
        <v>84</v>
      </c>
    </row>
    <row r="1557" spans="1:3">
      <c r="A1557" s="22">
        <v>3455</v>
      </c>
      <c r="B1557" s="23">
        <v>45922</v>
      </c>
      <c r="C1557" s="13" t="s">
        <v>93</v>
      </c>
    </row>
    <row r="1558" spans="1:3">
      <c r="A1558" s="22">
        <v>3456</v>
      </c>
      <c r="B1558" s="23">
        <v>45951</v>
      </c>
      <c r="C1558" s="13" t="s">
        <v>110</v>
      </c>
    </row>
    <row r="1559" spans="1:3">
      <c r="A1559" s="22">
        <v>3457</v>
      </c>
      <c r="B1559" s="23">
        <v>45981</v>
      </c>
      <c r="C1559" s="13" t="s">
        <v>119</v>
      </c>
    </row>
    <row r="1560" spans="1:3">
      <c r="A1560" s="22">
        <v>3458</v>
      </c>
      <c r="B1560" s="23">
        <v>46011</v>
      </c>
      <c r="C1560" s="13" t="s">
        <v>125</v>
      </c>
    </row>
    <row r="1561" spans="1:3">
      <c r="A1561" s="22">
        <v>3459</v>
      </c>
      <c r="B1561" s="23">
        <v>46041</v>
      </c>
      <c r="C1561" s="13" t="s">
        <v>14</v>
      </c>
    </row>
    <row r="1562" spans="1:3">
      <c r="A1562" s="22">
        <v>3460</v>
      </c>
      <c r="B1562" s="23">
        <v>46070</v>
      </c>
      <c r="C1562" s="13" t="s">
        <v>27</v>
      </c>
    </row>
    <row r="1563" spans="1:3">
      <c r="A1563" s="22">
        <v>3461</v>
      </c>
      <c r="B1563" s="23">
        <v>46100</v>
      </c>
      <c r="C1563" s="13" t="s">
        <v>38</v>
      </c>
    </row>
    <row r="1564" spans="1:3">
      <c r="A1564" s="22">
        <v>3462</v>
      </c>
      <c r="B1564" s="23">
        <v>46129</v>
      </c>
      <c r="C1564" s="13" t="s">
        <v>47</v>
      </c>
    </row>
    <row r="1565" spans="1:3">
      <c r="A1565" s="22">
        <v>3463</v>
      </c>
      <c r="B1565" s="23">
        <v>46159</v>
      </c>
      <c r="C1565" s="13" t="s">
        <v>57</v>
      </c>
    </row>
    <row r="1566" spans="1:3">
      <c r="A1566" s="22">
        <v>3464</v>
      </c>
      <c r="B1566" s="23">
        <v>46188</v>
      </c>
      <c r="C1566" s="13" t="s">
        <v>66</v>
      </c>
    </row>
    <row r="1567" spans="1:3">
      <c r="A1567" s="22">
        <v>3465</v>
      </c>
      <c r="B1567" s="23">
        <v>46217</v>
      </c>
      <c r="C1567" s="13" t="s">
        <v>75</v>
      </c>
    </row>
    <row r="1568" spans="1:3">
      <c r="A1568" s="22">
        <v>3466</v>
      </c>
      <c r="B1568" s="23">
        <v>46247</v>
      </c>
      <c r="C1568" s="13" t="s">
        <v>84</v>
      </c>
    </row>
    <row r="1569" spans="1:3">
      <c r="A1569" s="22">
        <v>3467</v>
      </c>
      <c r="B1569" s="23">
        <v>46276</v>
      </c>
      <c r="C1569" s="13" t="s">
        <v>93</v>
      </c>
    </row>
    <row r="1570" spans="1:3">
      <c r="A1570" s="22">
        <v>3468</v>
      </c>
      <c r="B1570" s="23">
        <v>46305</v>
      </c>
      <c r="C1570" s="13" t="s">
        <v>110</v>
      </c>
    </row>
    <row r="1571" spans="1:3">
      <c r="A1571" s="22">
        <v>3469</v>
      </c>
      <c r="B1571" s="23">
        <v>46335</v>
      </c>
      <c r="C1571" s="13" t="s">
        <v>119</v>
      </c>
    </row>
    <row r="1572" spans="1:3">
      <c r="A1572" s="22">
        <v>3470</v>
      </c>
      <c r="B1572" s="23">
        <v>46365</v>
      </c>
      <c r="C1572" s="13" t="s">
        <v>125</v>
      </c>
    </row>
    <row r="1573" spans="1:3">
      <c r="A1573" s="22">
        <v>3471</v>
      </c>
      <c r="B1573" s="23">
        <v>46395</v>
      </c>
      <c r="C1573" s="13" t="s">
        <v>14</v>
      </c>
    </row>
    <row r="1574" spans="1:3">
      <c r="A1574" s="22">
        <v>3472</v>
      </c>
      <c r="B1574" s="23">
        <v>46424</v>
      </c>
      <c r="C1574" s="13" t="s">
        <v>27</v>
      </c>
    </row>
    <row r="1575" spans="1:3">
      <c r="A1575" s="22">
        <v>3473</v>
      </c>
      <c r="B1575" s="23">
        <v>46454</v>
      </c>
      <c r="C1575" s="13" t="s">
        <v>38</v>
      </c>
    </row>
    <row r="1576" spans="1:3">
      <c r="A1576" s="22">
        <v>3474</v>
      </c>
      <c r="B1576" s="23">
        <v>46484</v>
      </c>
      <c r="C1576" s="13" t="s">
        <v>47</v>
      </c>
    </row>
    <row r="1577" spans="1:3">
      <c r="A1577" s="22">
        <v>3475</v>
      </c>
      <c r="B1577" s="23">
        <v>46513</v>
      </c>
      <c r="C1577" s="13" t="s">
        <v>57</v>
      </c>
    </row>
    <row r="1578" spans="1:3">
      <c r="A1578" s="22">
        <v>3476</v>
      </c>
      <c r="B1578" s="23">
        <v>46543</v>
      </c>
      <c r="C1578" s="13" t="s">
        <v>66</v>
      </c>
    </row>
    <row r="1579" spans="1:3">
      <c r="A1579" s="22">
        <v>3477</v>
      </c>
      <c r="B1579" s="23">
        <v>46572</v>
      </c>
      <c r="C1579" s="13" t="s">
        <v>75</v>
      </c>
    </row>
    <row r="1580" spans="1:3">
      <c r="A1580" s="22">
        <v>3478</v>
      </c>
      <c r="B1580" s="23">
        <v>46601</v>
      </c>
      <c r="C1580" s="13" t="s">
        <v>84</v>
      </c>
    </row>
    <row r="1581" spans="1:3">
      <c r="A1581" s="22">
        <v>3479</v>
      </c>
      <c r="B1581" s="23">
        <v>46631</v>
      </c>
      <c r="C1581" s="13" t="s">
        <v>93</v>
      </c>
    </row>
    <row r="1582" spans="1:3">
      <c r="A1582" s="22">
        <v>3480</v>
      </c>
      <c r="B1582" s="23">
        <v>46660</v>
      </c>
      <c r="C1582" s="13" t="s">
        <v>110</v>
      </c>
    </row>
    <row r="1583" spans="1:3">
      <c r="A1583" s="22">
        <v>3481</v>
      </c>
      <c r="B1583" s="23">
        <v>46689</v>
      </c>
      <c r="C1583" s="13" t="s">
        <v>119</v>
      </c>
    </row>
    <row r="1584" spans="1:3">
      <c r="A1584" s="22">
        <v>3482</v>
      </c>
      <c r="B1584" s="23">
        <v>46719</v>
      </c>
      <c r="C1584" s="13" t="s">
        <v>125</v>
      </c>
    </row>
    <row r="1585" spans="1:3">
      <c r="A1585" s="22">
        <v>3483</v>
      </c>
      <c r="B1585" s="23">
        <v>46749</v>
      </c>
      <c r="C1585" s="13" t="s">
        <v>14</v>
      </c>
    </row>
    <row r="1586" spans="1:3">
      <c r="A1586" s="22">
        <v>3484</v>
      </c>
      <c r="B1586" s="23">
        <v>46778</v>
      </c>
      <c r="C1586" s="13" t="s">
        <v>27</v>
      </c>
    </row>
    <row r="1587" spans="1:3">
      <c r="A1587" s="22">
        <v>3485</v>
      </c>
      <c r="B1587" s="23">
        <v>46808</v>
      </c>
      <c r="C1587" s="13" t="s">
        <v>38</v>
      </c>
    </row>
    <row r="1588" spans="1:3">
      <c r="A1588" s="22">
        <v>3486</v>
      </c>
      <c r="B1588" s="23">
        <v>46838</v>
      </c>
      <c r="C1588" s="13" t="s">
        <v>47</v>
      </c>
    </row>
    <row r="1589" spans="1:3">
      <c r="A1589" s="22">
        <v>3487</v>
      </c>
      <c r="B1589" s="23">
        <v>46868</v>
      </c>
      <c r="C1589" s="13" t="s">
        <v>57</v>
      </c>
    </row>
    <row r="1590" spans="1:3">
      <c r="A1590" s="22">
        <v>3488</v>
      </c>
      <c r="B1590" s="23">
        <v>46897</v>
      </c>
      <c r="C1590" s="13" t="s">
        <v>66</v>
      </c>
    </row>
    <row r="1591" spans="1:3">
      <c r="A1591" s="22">
        <v>3489</v>
      </c>
      <c r="B1591" s="23">
        <v>46927</v>
      </c>
      <c r="C1591" s="13" t="s">
        <v>221</v>
      </c>
    </row>
    <row r="1592" spans="1:3">
      <c r="A1592" s="22">
        <v>3490</v>
      </c>
      <c r="B1592" s="23">
        <v>46956</v>
      </c>
      <c r="C1592" s="13" t="s">
        <v>75</v>
      </c>
    </row>
    <row r="1593" spans="1:3">
      <c r="A1593" s="22">
        <v>3491</v>
      </c>
      <c r="B1593" s="23">
        <v>46985</v>
      </c>
      <c r="C1593" s="13" t="s">
        <v>84</v>
      </c>
    </row>
    <row r="1594" spans="1:3">
      <c r="A1594" s="22">
        <v>3492</v>
      </c>
      <c r="B1594" s="23">
        <v>47015</v>
      </c>
      <c r="C1594" s="13" t="s">
        <v>93</v>
      </c>
    </row>
    <row r="1595" spans="1:3">
      <c r="A1595" s="22">
        <v>3493</v>
      </c>
      <c r="B1595" s="23">
        <v>47044</v>
      </c>
      <c r="C1595" s="13" t="s">
        <v>110</v>
      </c>
    </row>
    <row r="1596" spans="1:3">
      <c r="A1596" s="22">
        <v>3494</v>
      </c>
      <c r="B1596" s="23">
        <v>47073</v>
      </c>
      <c r="C1596" s="13" t="s">
        <v>119</v>
      </c>
    </row>
    <row r="1597" spans="1:3">
      <c r="A1597" s="22">
        <v>3495</v>
      </c>
      <c r="B1597" s="23">
        <v>47103</v>
      </c>
      <c r="C1597" s="13" t="s">
        <v>125</v>
      </c>
    </row>
    <row r="1598" spans="1:3">
      <c r="A1598" s="22">
        <v>3496</v>
      </c>
      <c r="B1598" s="23">
        <v>47133</v>
      </c>
      <c r="C1598" s="13" t="s">
        <v>14</v>
      </c>
    </row>
    <row r="1599" spans="1:3">
      <c r="A1599" s="22">
        <v>3497</v>
      </c>
      <c r="B1599" s="23">
        <v>47162</v>
      </c>
      <c r="C1599" s="13" t="s">
        <v>27</v>
      </c>
    </row>
    <row r="1600" spans="1:3">
      <c r="A1600" s="22">
        <v>3498</v>
      </c>
      <c r="B1600" s="23">
        <v>47192</v>
      </c>
      <c r="C1600" s="13" t="s">
        <v>38</v>
      </c>
    </row>
    <row r="1601" spans="1:3">
      <c r="A1601" s="22">
        <v>3499</v>
      </c>
      <c r="B1601" s="23">
        <v>47222</v>
      </c>
      <c r="C1601" s="13" t="s">
        <v>47</v>
      </c>
    </row>
    <row r="1602" spans="1:3">
      <c r="A1602" s="22">
        <v>3500</v>
      </c>
      <c r="B1602" s="23">
        <v>47251</v>
      </c>
      <c r="C1602" s="13" t="s">
        <v>57</v>
      </c>
    </row>
    <row r="1603" spans="1:3">
      <c r="A1603" s="22">
        <v>3501</v>
      </c>
      <c r="B1603" s="23">
        <v>47281</v>
      </c>
      <c r="C1603" s="13" t="s">
        <v>66</v>
      </c>
    </row>
    <row r="1604" spans="1:3">
      <c r="A1604" s="22">
        <v>3502</v>
      </c>
      <c r="B1604" s="23">
        <v>47310</v>
      </c>
      <c r="C1604" s="13" t="s">
        <v>75</v>
      </c>
    </row>
    <row r="1605" spans="1:3">
      <c r="A1605" s="22">
        <v>3503</v>
      </c>
      <c r="B1605" s="23">
        <v>47340</v>
      </c>
      <c r="C1605" s="13" t="s">
        <v>84</v>
      </c>
    </row>
    <row r="1606" spans="1:3">
      <c r="A1606" s="22">
        <v>3504</v>
      </c>
      <c r="B1606" s="23">
        <v>47369</v>
      </c>
      <c r="C1606" s="13" t="s">
        <v>93</v>
      </c>
    </row>
    <row r="1607" spans="1:3">
      <c r="A1607" s="22">
        <v>3505</v>
      </c>
      <c r="B1607" s="23">
        <v>47399</v>
      </c>
      <c r="C1607" s="13" t="s">
        <v>110</v>
      </c>
    </row>
    <row r="1608" spans="1:3">
      <c r="A1608" s="22">
        <v>3506</v>
      </c>
      <c r="B1608" s="23">
        <v>47428</v>
      </c>
      <c r="C1608" s="13" t="s">
        <v>119</v>
      </c>
    </row>
    <row r="1609" spans="1:3">
      <c r="A1609" s="22">
        <v>3507</v>
      </c>
      <c r="B1609" s="23">
        <v>47457</v>
      </c>
      <c r="C1609" s="13" t="s">
        <v>125</v>
      </c>
    </row>
    <row r="1610" spans="1:3">
      <c r="A1610" s="22">
        <v>3508</v>
      </c>
      <c r="B1610" s="23">
        <v>47487</v>
      </c>
      <c r="C1610" s="13" t="s">
        <v>14</v>
      </c>
    </row>
    <row r="1611" spans="1:3">
      <c r="A1611" s="22">
        <v>3509</v>
      </c>
      <c r="B1611" s="23">
        <v>47517</v>
      </c>
      <c r="C1611" s="13" t="s">
        <v>27</v>
      </c>
    </row>
    <row r="1612" spans="1:3">
      <c r="A1612" s="22">
        <v>3510</v>
      </c>
      <c r="B1612" s="23">
        <v>47546</v>
      </c>
      <c r="C1612" s="13" t="s">
        <v>38</v>
      </c>
    </row>
    <row r="1613" spans="1:3">
      <c r="A1613" s="22">
        <v>3511</v>
      </c>
      <c r="B1613" s="23">
        <v>47576</v>
      </c>
      <c r="C1613" s="13" t="s">
        <v>47</v>
      </c>
    </row>
    <row r="1614" spans="1:3">
      <c r="A1614" s="22">
        <v>3512</v>
      </c>
      <c r="B1614" s="23">
        <v>47605</v>
      </c>
      <c r="C1614" s="13" t="s">
        <v>57</v>
      </c>
    </row>
    <row r="1615" spans="1:3">
      <c r="A1615" s="22">
        <v>3513</v>
      </c>
      <c r="B1615" s="23">
        <v>47635</v>
      </c>
      <c r="C1615" s="13" t="s">
        <v>66</v>
      </c>
    </row>
    <row r="1616" spans="1:3">
      <c r="A1616" s="22">
        <v>3514</v>
      </c>
      <c r="B1616" s="23">
        <v>47665</v>
      </c>
      <c r="C1616" s="13" t="s">
        <v>75</v>
      </c>
    </row>
    <row r="1617" spans="1:3">
      <c r="A1617" s="22">
        <v>3515</v>
      </c>
      <c r="B1617" s="23">
        <v>47694</v>
      </c>
      <c r="C1617" s="13" t="s">
        <v>84</v>
      </c>
    </row>
    <row r="1618" spans="1:3">
      <c r="A1618" s="22">
        <v>3516</v>
      </c>
      <c r="B1618" s="23">
        <v>47724</v>
      </c>
      <c r="C1618" s="13" t="s">
        <v>93</v>
      </c>
    </row>
    <row r="1619" spans="1:3">
      <c r="A1619" s="22">
        <v>3517</v>
      </c>
      <c r="B1619" s="23">
        <v>47753</v>
      </c>
      <c r="C1619" s="13" t="s">
        <v>110</v>
      </c>
    </row>
    <row r="1620" spans="1:3">
      <c r="A1620" s="22">
        <v>3518</v>
      </c>
      <c r="B1620" s="23">
        <v>47783</v>
      </c>
      <c r="C1620" s="13" t="s">
        <v>119</v>
      </c>
    </row>
    <row r="1621" spans="1:3">
      <c r="A1621" s="22">
        <v>3519</v>
      </c>
      <c r="B1621" s="23">
        <v>47812</v>
      </c>
      <c r="C1621" s="13" t="s">
        <v>125</v>
      </c>
    </row>
    <row r="1622" spans="1:3">
      <c r="A1622" s="22">
        <v>3520</v>
      </c>
      <c r="B1622" s="23">
        <v>47842</v>
      </c>
      <c r="C1622" s="13" t="s">
        <v>14</v>
      </c>
    </row>
    <row r="1623" spans="1:3">
      <c r="A1623" s="22">
        <v>3521</v>
      </c>
      <c r="B1623" s="23">
        <v>47871</v>
      </c>
      <c r="C1623" s="13" t="s">
        <v>27</v>
      </c>
    </row>
    <row r="1624" spans="1:3">
      <c r="A1624" s="22">
        <v>3522</v>
      </c>
      <c r="B1624" s="23">
        <v>47900</v>
      </c>
      <c r="C1624" s="13" t="s">
        <v>38</v>
      </c>
    </row>
    <row r="1625" spans="1:3">
      <c r="A1625" s="22">
        <v>3523</v>
      </c>
      <c r="B1625" s="23">
        <v>47930</v>
      </c>
      <c r="C1625" s="13" t="s">
        <v>47</v>
      </c>
    </row>
    <row r="1626" spans="1:3">
      <c r="A1626" s="22">
        <v>3524</v>
      </c>
      <c r="B1626" s="23">
        <v>47960</v>
      </c>
      <c r="C1626" s="13" t="s">
        <v>260</v>
      </c>
    </row>
    <row r="1627" spans="1:3">
      <c r="A1627" s="22">
        <v>3525</v>
      </c>
      <c r="B1627" s="23">
        <v>47989</v>
      </c>
      <c r="C1627" s="13" t="s">
        <v>57</v>
      </c>
    </row>
    <row r="1628" spans="1:3">
      <c r="A1628" s="22">
        <v>3526</v>
      </c>
      <c r="B1628" s="23">
        <v>48019</v>
      </c>
      <c r="C1628" s="13" t="s">
        <v>66</v>
      </c>
    </row>
    <row r="1629" spans="1:3">
      <c r="A1629" s="22">
        <v>3527</v>
      </c>
      <c r="B1629" s="23">
        <v>48048</v>
      </c>
      <c r="C1629" s="13" t="s">
        <v>75</v>
      </c>
    </row>
    <row r="1630" spans="1:3">
      <c r="A1630" s="22">
        <v>3528</v>
      </c>
      <c r="B1630" s="23">
        <v>48078</v>
      </c>
      <c r="C1630" s="13" t="s">
        <v>84</v>
      </c>
    </row>
    <row r="1631" spans="1:3">
      <c r="A1631" s="22">
        <v>3529</v>
      </c>
      <c r="B1631" s="23">
        <v>48108</v>
      </c>
      <c r="C1631" s="13" t="s">
        <v>93</v>
      </c>
    </row>
    <row r="1632" spans="1:3">
      <c r="A1632" s="22">
        <v>3530</v>
      </c>
      <c r="B1632" s="23">
        <v>48137</v>
      </c>
      <c r="C1632" s="13" t="s">
        <v>110</v>
      </c>
    </row>
    <row r="1633" spans="1:3">
      <c r="A1633" s="22">
        <v>3531</v>
      </c>
      <c r="B1633" s="23">
        <v>48167</v>
      </c>
      <c r="C1633" s="13" t="s">
        <v>119</v>
      </c>
    </row>
    <row r="1634" spans="1:3">
      <c r="A1634" s="22">
        <v>3532</v>
      </c>
      <c r="B1634" s="23">
        <v>48196</v>
      </c>
      <c r="C1634" s="13" t="s">
        <v>125</v>
      </c>
    </row>
    <row r="1635" spans="1:3">
      <c r="A1635" s="22">
        <v>3533</v>
      </c>
      <c r="B1635" s="23">
        <v>48226</v>
      </c>
      <c r="C1635" s="13" t="s">
        <v>14</v>
      </c>
    </row>
    <row r="1636" spans="1:3">
      <c r="A1636" s="22">
        <v>3534</v>
      </c>
      <c r="B1636" s="23">
        <v>48255</v>
      </c>
      <c r="C1636" s="13" t="s">
        <v>27</v>
      </c>
    </row>
    <row r="1637" spans="1:3">
      <c r="A1637" s="22">
        <v>3535</v>
      </c>
      <c r="B1637" s="23">
        <v>48285</v>
      </c>
      <c r="C1637" s="13" t="s">
        <v>38</v>
      </c>
    </row>
    <row r="1638" spans="1:3">
      <c r="A1638" s="22">
        <v>3536</v>
      </c>
      <c r="B1638" s="23">
        <v>48314</v>
      </c>
      <c r="C1638" s="13" t="s">
        <v>47</v>
      </c>
    </row>
    <row r="1639" spans="1:3">
      <c r="A1639" s="22">
        <v>3537</v>
      </c>
      <c r="B1639" s="23">
        <v>48343</v>
      </c>
      <c r="C1639" s="13" t="s">
        <v>57</v>
      </c>
    </row>
    <row r="1640" spans="1:3">
      <c r="A1640" s="22">
        <v>3538</v>
      </c>
      <c r="B1640" s="23">
        <v>48373</v>
      </c>
      <c r="C1640" s="13" t="s">
        <v>66</v>
      </c>
    </row>
    <row r="1641" spans="1:3">
      <c r="A1641" s="22">
        <v>3539</v>
      </c>
      <c r="B1641" s="23">
        <v>48402</v>
      </c>
      <c r="C1641" s="13" t="s">
        <v>75</v>
      </c>
    </row>
    <row r="1642" spans="1:3">
      <c r="A1642" s="22">
        <v>3540</v>
      </c>
      <c r="B1642" s="23">
        <v>48432</v>
      </c>
      <c r="C1642" s="13" t="s">
        <v>84</v>
      </c>
    </row>
    <row r="1643" spans="1:3">
      <c r="A1643" s="22">
        <v>3541</v>
      </c>
      <c r="B1643" s="23">
        <v>48462</v>
      </c>
      <c r="C1643" s="13" t="s">
        <v>93</v>
      </c>
    </row>
    <row r="1644" spans="1:3">
      <c r="A1644" s="22">
        <v>3542</v>
      </c>
      <c r="B1644" s="23">
        <v>48491</v>
      </c>
      <c r="C1644" s="13" t="s">
        <v>110</v>
      </c>
    </row>
    <row r="1645" spans="1:3">
      <c r="A1645" s="22">
        <v>3543</v>
      </c>
      <c r="B1645" s="23">
        <v>48521</v>
      </c>
      <c r="C1645" s="13" t="s">
        <v>119</v>
      </c>
    </row>
    <row r="1646" spans="1:3">
      <c r="A1646" s="22">
        <v>3544</v>
      </c>
      <c r="B1646" s="23">
        <v>48551</v>
      </c>
      <c r="C1646" s="13" t="s">
        <v>125</v>
      </c>
    </row>
    <row r="1647" spans="1:3">
      <c r="A1647" s="22">
        <v>3545</v>
      </c>
      <c r="B1647" s="23">
        <v>48580</v>
      </c>
      <c r="C1647" s="13" t="s">
        <v>14</v>
      </c>
    </row>
    <row r="1648" spans="1:3">
      <c r="A1648" s="22">
        <v>3546</v>
      </c>
      <c r="B1648" s="23">
        <v>48610</v>
      </c>
      <c r="C1648" s="13" t="s">
        <v>27</v>
      </c>
    </row>
    <row r="1649" spans="1:3">
      <c r="A1649" s="22">
        <v>3547</v>
      </c>
      <c r="B1649" s="23">
        <v>48639</v>
      </c>
      <c r="C1649" s="13" t="s">
        <v>38</v>
      </c>
    </row>
    <row r="1650" spans="1:3">
      <c r="A1650" s="22">
        <v>3548</v>
      </c>
      <c r="B1650" s="23">
        <v>48669</v>
      </c>
      <c r="C1650" s="13" t="s">
        <v>47</v>
      </c>
    </row>
    <row r="1651" spans="1:3">
      <c r="A1651" s="22">
        <v>3549</v>
      </c>
      <c r="B1651" s="23">
        <v>48698</v>
      </c>
      <c r="C1651" s="13" t="s">
        <v>57</v>
      </c>
    </row>
    <row r="1652" spans="1:3">
      <c r="A1652" s="22">
        <v>3550</v>
      </c>
      <c r="B1652" s="23">
        <v>48727</v>
      </c>
      <c r="C1652" s="13" t="s">
        <v>66</v>
      </c>
    </row>
    <row r="1653" spans="1:3">
      <c r="A1653" s="22">
        <v>3551</v>
      </c>
      <c r="B1653" s="23">
        <v>48757</v>
      </c>
      <c r="C1653" s="13" t="s">
        <v>75</v>
      </c>
    </row>
    <row r="1654" spans="1:3">
      <c r="A1654" s="22">
        <v>3552</v>
      </c>
      <c r="B1654" s="23">
        <v>48786</v>
      </c>
      <c r="C1654" s="13" t="s">
        <v>84</v>
      </c>
    </row>
    <row r="1655" spans="1:3">
      <c r="A1655" s="22">
        <v>3553</v>
      </c>
      <c r="B1655" s="23">
        <v>48816</v>
      </c>
      <c r="C1655" s="13" t="s">
        <v>93</v>
      </c>
    </row>
    <row r="1656" spans="1:3">
      <c r="A1656" s="22">
        <v>3554</v>
      </c>
      <c r="B1656" s="23">
        <v>48845</v>
      </c>
      <c r="C1656" s="13" t="s">
        <v>110</v>
      </c>
    </row>
    <row r="1657" spans="1:3">
      <c r="A1657" s="22">
        <v>3555</v>
      </c>
      <c r="B1657" s="23">
        <v>48875</v>
      </c>
      <c r="C1657" s="13" t="s">
        <v>119</v>
      </c>
    </row>
    <row r="1658" spans="1:3">
      <c r="A1658" s="22">
        <v>3556</v>
      </c>
      <c r="B1658" s="23">
        <v>48905</v>
      </c>
      <c r="C1658" s="13" t="s">
        <v>125</v>
      </c>
    </row>
    <row r="1659" spans="1:3">
      <c r="A1659" s="22">
        <v>3557</v>
      </c>
      <c r="B1659" s="23">
        <v>48935</v>
      </c>
      <c r="C1659" s="13" t="s">
        <v>265</v>
      </c>
    </row>
    <row r="1660" spans="1:3">
      <c r="A1660" s="22">
        <v>3558</v>
      </c>
      <c r="B1660" s="23">
        <v>48964</v>
      </c>
      <c r="C1660" s="13" t="s">
        <v>14</v>
      </c>
    </row>
    <row r="1661" spans="1:3">
      <c r="A1661" s="22">
        <v>3559</v>
      </c>
      <c r="B1661" s="23">
        <v>48994</v>
      </c>
      <c r="C1661" s="13" t="s">
        <v>27</v>
      </c>
    </row>
    <row r="1662" spans="1:3">
      <c r="A1662" s="22">
        <v>3560</v>
      </c>
      <c r="B1662" s="23">
        <v>49023</v>
      </c>
      <c r="C1662" s="13" t="s">
        <v>38</v>
      </c>
    </row>
    <row r="1663" spans="1:3">
      <c r="A1663" s="22">
        <v>3561</v>
      </c>
      <c r="B1663" s="23">
        <v>49053</v>
      </c>
      <c r="C1663" s="13" t="s">
        <v>47</v>
      </c>
    </row>
    <row r="1664" spans="1:3">
      <c r="A1664" s="22">
        <v>3562</v>
      </c>
      <c r="B1664" s="23">
        <v>49082</v>
      </c>
      <c r="C1664" s="13" t="s">
        <v>57</v>
      </c>
    </row>
    <row r="1665" spans="1:3">
      <c r="A1665" s="22">
        <v>3563</v>
      </c>
      <c r="B1665" s="23">
        <v>49111</v>
      </c>
      <c r="C1665" s="13" t="s">
        <v>66</v>
      </c>
    </row>
    <row r="1666" spans="1:3">
      <c r="A1666" s="22">
        <v>3564</v>
      </c>
      <c r="B1666" s="23">
        <v>49141</v>
      </c>
      <c r="C1666" s="13" t="s">
        <v>75</v>
      </c>
    </row>
    <row r="1667" spans="1:3">
      <c r="A1667" s="22">
        <v>3565</v>
      </c>
      <c r="B1667" s="23">
        <v>49170</v>
      </c>
      <c r="C1667" s="13" t="s">
        <v>84</v>
      </c>
    </row>
    <row r="1668" spans="1:3">
      <c r="A1668" s="22">
        <v>3566</v>
      </c>
      <c r="B1668" s="23">
        <v>49200</v>
      </c>
      <c r="C1668" s="13" t="s">
        <v>93</v>
      </c>
    </row>
    <row r="1669" spans="1:3">
      <c r="A1669" s="22">
        <v>3567</v>
      </c>
      <c r="B1669" s="23">
        <v>49229</v>
      </c>
      <c r="C1669" s="13" t="s">
        <v>110</v>
      </c>
    </row>
    <row r="1670" spans="1:3">
      <c r="A1670" s="22">
        <v>3568</v>
      </c>
      <c r="B1670" s="23">
        <v>49259</v>
      </c>
      <c r="C1670" s="13" t="s">
        <v>119</v>
      </c>
    </row>
    <row r="1671" spans="1:3">
      <c r="A1671" s="22">
        <v>3569</v>
      </c>
      <c r="B1671" s="23">
        <v>49289</v>
      </c>
      <c r="C1671" s="13" t="s">
        <v>125</v>
      </c>
    </row>
    <row r="1672" spans="1:3">
      <c r="A1672" s="22">
        <v>3570</v>
      </c>
      <c r="B1672" s="23">
        <v>49318</v>
      </c>
      <c r="C1672" s="13" t="s">
        <v>14</v>
      </c>
    </row>
    <row r="1673" spans="1:3">
      <c r="A1673" s="22">
        <v>3571</v>
      </c>
      <c r="B1673" s="23">
        <v>49348</v>
      </c>
      <c r="C1673" s="13" t="s">
        <v>27</v>
      </c>
    </row>
    <row r="1674" spans="1:3">
      <c r="A1674" s="22">
        <v>3572</v>
      </c>
      <c r="B1674" s="23">
        <v>49378</v>
      </c>
      <c r="C1674" s="13" t="s">
        <v>38</v>
      </c>
    </row>
    <row r="1675" spans="1:3">
      <c r="A1675" s="22">
        <v>3573</v>
      </c>
      <c r="B1675" s="23">
        <v>49407</v>
      </c>
      <c r="C1675" s="13" t="s">
        <v>47</v>
      </c>
    </row>
    <row r="1676" spans="1:3">
      <c r="A1676" s="22">
        <v>3574</v>
      </c>
      <c r="B1676" s="23">
        <v>49437</v>
      </c>
      <c r="C1676" s="13" t="s">
        <v>57</v>
      </c>
    </row>
    <row r="1677" spans="1:3">
      <c r="A1677" s="22">
        <v>3575</v>
      </c>
      <c r="B1677" s="23">
        <v>49466</v>
      </c>
      <c r="C1677" s="13" t="s">
        <v>66</v>
      </c>
    </row>
    <row r="1678" spans="1:3">
      <c r="A1678" s="22">
        <v>3576</v>
      </c>
      <c r="B1678" s="23">
        <v>49495</v>
      </c>
      <c r="C1678" s="13" t="s">
        <v>75</v>
      </c>
    </row>
    <row r="1679" spans="1:3">
      <c r="A1679" s="22">
        <v>3577</v>
      </c>
      <c r="B1679" s="23">
        <v>49525</v>
      </c>
      <c r="C1679" s="13" t="s">
        <v>84</v>
      </c>
    </row>
    <row r="1680" spans="1:3">
      <c r="A1680" s="22">
        <v>3578</v>
      </c>
      <c r="B1680" s="23">
        <v>49554</v>
      </c>
      <c r="C1680" s="13" t="s">
        <v>93</v>
      </c>
    </row>
    <row r="1681" spans="1:3">
      <c r="A1681" s="22">
        <v>3579</v>
      </c>
      <c r="B1681" s="23">
        <v>49583</v>
      </c>
      <c r="C1681" s="13" t="s">
        <v>110</v>
      </c>
    </row>
    <row r="1682" spans="1:3">
      <c r="A1682" s="22">
        <v>3580</v>
      </c>
      <c r="B1682" s="23">
        <v>49613</v>
      </c>
      <c r="C1682" s="13" t="s">
        <v>119</v>
      </c>
    </row>
    <row r="1683" spans="1:3">
      <c r="A1683" s="22">
        <v>3581</v>
      </c>
      <c r="B1683" s="23">
        <v>49643</v>
      </c>
      <c r="C1683" s="13" t="s">
        <v>125</v>
      </c>
    </row>
    <row r="1684" spans="1:3">
      <c r="A1684" s="22">
        <v>3582</v>
      </c>
      <c r="B1684" s="23">
        <v>49672</v>
      </c>
      <c r="C1684" s="13" t="s">
        <v>14</v>
      </c>
    </row>
    <row r="1685" spans="1:3">
      <c r="A1685" s="22">
        <v>3583</v>
      </c>
      <c r="B1685" s="23">
        <v>49702</v>
      </c>
      <c r="C1685" s="13" t="s">
        <v>27</v>
      </c>
    </row>
    <row r="1686" spans="1:3">
      <c r="A1686" s="22">
        <v>3584</v>
      </c>
      <c r="B1686" s="23">
        <v>49732</v>
      </c>
      <c r="C1686" s="13" t="s">
        <v>38</v>
      </c>
    </row>
    <row r="1687" spans="1:3">
      <c r="A1687" s="22">
        <v>3585</v>
      </c>
      <c r="B1687" s="23">
        <v>49762</v>
      </c>
      <c r="C1687" s="13" t="s">
        <v>47</v>
      </c>
    </row>
    <row r="1688" spans="1:3">
      <c r="A1688" s="22">
        <v>3586</v>
      </c>
      <c r="B1688" s="23">
        <v>49791</v>
      </c>
      <c r="C1688" s="13" t="s">
        <v>57</v>
      </c>
    </row>
    <row r="1689" spans="1:3">
      <c r="A1689" s="22">
        <v>3587</v>
      </c>
      <c r="B1689" s="23">
        <v>49821</v>
      </c>
      <c r="C1689" s="13" t="s">
        <v>66</v>
      </c>
    </row>
    <row r="1690" spans="1:3">
      <c r="A1690" s="22">
        <v>3588</v>
      </c>
      <c r="B1690" s="23">
        <v>49850</v>
      </c>
      <c r="C1690" s="13" t="s">
        <v>75</v>
      </c>
    </row>
    <row r="1691" spans="1:3">
      <c r="A1691" s="22">
        <v>3589</v>
      </c>
      <c r="B1691" s="23">
        <v>49879</v>
      </c>
      <c r="C1691" s="13" t="s">
        <v>258</v>
      </c>
    </row>
    <row r="1692" spans="1:3">
      <c r="A1692" s="22">
        <v>3590</v>
      </c>
      <c r="B1692" s="23">
        <v>49909</v>
      </c>
      <c r="C1692" s="13" t="s">
        <v>84</v>
      </c>
    </row>
    <row r="1693" spans="1:3">
      <c r="A1693" s="22">
        <v>3591</v>
      </c>
      <c r="B1693" s="23">
        <v>49938</v>
      </c>
      <c r="C1693" s="13" t="s">
        <v>93</v>
      </c>
    </row>
    <row r="1694" spans="1:3">
      <c r="A1694" s="22">
        <v>3592</v>
      </c>
      <c r="B1694" s="23">
        <v>49967</v>
      </c>
      <c r="C1694" s="13" t="s">
        <v>110</v>
      </c>
    </row>
    <row r="1695" spans="1:3">
      <c r="A1695" s="22">
        <v>3593</v>
      </c>
      <c r="B1695" s="23">
        <v>49997</v>
      </c>
      <c r="C1695" s="13" t="s">
        <v>119</v>
      </c>
    </row>
    <row r="1696" spans="1:3">
      <c r="A1696" s="22">
        <v>3594</v>
      </c>
      <c r="B1696" s="23">
        <v>50026</v>
      </c>
      <c r="C1696" s="13" t="s">
        <v>125</v>
      </c>
    </row>
    <row r="1697" spans="1:3">
      <c r="A1697" s="22">
        <v>3595</v>
      </c>
      <c r="B1697" s="23">
        <v>50056</v>
      </c>
      <c r="C1697" s="13" t="s">
        <v>14</v>
      </c>
    </row>
    <row r="1698" spans="1:3">
      <c r="A1698" s="22">
        <v>3596</v>
      </c>
      <c r="B1698" s="23">
        <v>50086</v>
      </c>
      <c r="C1698" s="13" t="s">
        <v>27</v>
      </c>
    </row>
    <row r="1699" spans="1:3">
      <c r="A1699" s="22">
        <v>3597</v>
      </c>
      <c r="B1699" s="23">
        <v>50116</v>
      </c>
      <c r="C1699" s="13" t="s">
        <v>38</v>
      </c>
    </row>
    <row r="1700" spans="1:3">
      <c r="A1700" s="22">
        <v>3598</v>
      </c>
      <c r="B1700" s="23">
        <v>50146</v>
      </c>
      <c r="C1700" s="13" t="s">
        <v>47</v>
      </c>
    </row>
    <row r="1701" spans="1:3">
      <c r="A1701" s="22">
        <v>3599</v>
      </c>
      <c r="B1701" s="23">
        <v>50175</v>
      </c>
      <c r="C1701" s="13" t="s">
        <v>57</v>
      </c>
    </row>
    <row r="1702" spans="1:3">
      <c r="A1702" s="22">
        <v>3600</v>
      </c>
      <c r="B1702" s="23">
        <v>50205</v>
      </c>
      <c r="C1702" s="13" t="s">
        <v>66</v>
      </c>
    </row>
    <row r="1703" spans="1:3">
      <c r="A1703" s="22">
        <v>3601</v>
      </c>
      <c r="B1703" s="23">
        <v>50234</v>
      </c>
      <c r="C1703" s="13" t="s">
        <v>75</v>
      </c>
    </row>
    <row r="1704" spans="1:3">
      <c r="A1704" s="22">
        <v>3602</v>
      </c>
      <c r="B1704" s="23">
        <v>50263</v>
      </c>
      <c r="C1704" s="13" t="s">
        <v>84</v>
      </c>
    </row>
    <row r="1705" spans="1:3">
      <c r="A1705" s="22">
        <v>3603</v>
      </c>
      <c r="B1705" s="23">
        <v>50293</v>
      </c>
      <c r="C1705" s="13" t="s">
        <v>93</v>
      </c>
    </row>
    <row r="1706" spans="1:3">
      <c r="A1706" s="22">
        <v>3604</v>
      </c>
      <c r="B1706" s="23">
        <v>50322</v>
      </c>
      <c r="C1706" s="13" t="s">
        <v>110</v>
      </c>
    </row>
    <row r="1707" spans="1:3">
      <c r="A1707" s="22">
        <v>3605</v>
      </c>
      <c r="B1707" s="23">
        <v>50351</v>
      </c>
      <c r="C1707" s="13" t="s">
        <v>119</v>
      </c>
    </row>
    <row r="1708" spans="1:3">
      <c r="A1708" s="22">
        <v>3606</v>
      </c>
      <c r="B1708" s="23">
        <v>50381</v>
      </c>
      <c r="C1708" s="13" t="s">
        <v>125</v>
      </c>
    </row>
    <row r="1709" spans="1:3">
      <c r="A1709" s="22">
        <v>3607</v>
      </c>
      <c r="B1709" s="23">
        <v>50410</v>
      </c>
      <c r="C1709" s="13" t="s">
        <v>14</v>
      </c>
    </row>
    <row r="1710" spans="1:3">
      <c r="A1710" s="22">
        <v>3608</v>
      </c>
      <c r="B1710" s="23">
        <v>50440</v>
      </c>
      <c r="C1710" s="13" t="s">
        <v>27</v>
      </c>
    </row>
    <row r="1711" spans="1:3">
      <c r="A1711" s="22">
        <v>3609</v>
      </c>
      <c r="B1711" s="23">
        <v>50470</v>
      </c>
      <c r="C1711" s="13" t="s">
        <v>38</v>
      </c>
    </row>
    <row r="1712" spans="1:3">
      <c r="A1712" s="22">
        <v>3610</v>
      </c>
      <c r="B1712" s="23">
        <v>50500</v>
      </c>
      <c r="C1712" s="13" t="s">
        <v>47</v>
      </c>
    </row>
    <row r="1713" spans="1:3">
      <c r="A1713" s="22">
        <v>3611</v>
      </c>
      <c r="B1713" s="23">
        <v>50529</v>
      </c>
      <c r="C1713" s="13" t="s">
        <v>57</v>
      </c>
    </row>
    <row r="1714" spans="1:3">
      <c r="A1714" s="22">
        <v>3612</v>
      </c>
      <c r="B1714" s="23">
        <v>50559</v>
      </c>
      <c r="C1714" s="13" t="s">
        <v>66</v>
      </c>
    </row>
    <row r="1715" spans="1:3">
      <c r="A1715" s="22">
        <v>3613</v>
      </c>
      <c r="B1715" s="23">
        <v>50588</v>
      </c>
      <c r="C1715" s="13" t="s">
        <v>75</v>
      </c>
    </row>
    <row r="1716" spans="1:3">
      <c r="A1716" s="22">
        <v>3614</v>
      </c>
      <c r="B1716" s="23">
        <v>50618</v>
      </c>
      <c r="C1716" s="13" t="s">
        <v>84</v>
      </c>
    </row>
    <row r="1717" spans="1:3">
      <c r="A1717" s="22">
        <v>3615</v>
      </c>
      <c r="B1717" s="23">
        <v>50647</v>
      </c>
      <c r="C1717" s="13" t="s">
        <v>93</v>
      </c>
    </row>
    <row r="1718" spans="1:3">
      <c r="A1718" s="22">
        <v>3616</v>
      </c>
      <c r="B1718" s="23">
        <v>50677</v>
      </c>
      <c r="C1718" s="13" t="s">
        <v>110</v>
      </c>
    </row>
    <row r="1719" spans="1:3">
      <c r="A1719" s="22">
        <v>3617</v>
      </c>
      <c r="B1719" s="23">
        <v>50706</v>
      </c>
      <c r="C1719" s="13" t="s">
        <v>119</v>
      </c>
    </row>
    <row r="1720" spans="1:3">
      <c r="A1720" s="22">
        <v>3618</v>
      </c>
      <c r="B1720" s="23">
        <v>50735</v>
      </c>
      <c r="C1720" s="13" t="s">
        <v>125</v>
      </c>
    </row>
    <row r="1721" spans="1:3">
      <c r="A1721" s="22">
        <v>3619</v>
      </c>
      <c r="B1721" s="23">
        <v>50765</v>
      </c>
      <c r="C1721" s="13" t="s">
        <v>14</v>
      </c>
    </row>
    <row r="1722" spans="1:3">
      <c r="A1722" s="22">
        <v>3620</v>
      </c>
      <c r="B1722" s="23">
        <v>50794</v>
      </c>
      <c r="C1722" s="13" t="s">
        <v>27</v>
      </c>
    </row>
    <row r="1723" spans="1:3">
      <c r="A1723" s="22">
        <v>3621</v>
      </c>
      <c r="B1723" s="23">
        <v>50824</v>
      </c>
      <c r="C1723" s="13" t="s">
        <v>38</v>
      </c>
    </row>
    <row r="1724" spans="1:3">
      <c r="A1724" s="22">
        <v>3622</v>
      </c>
      <c r="B1724" s="23">
        <v>50854</v>
      </c>
      <c r="C1724" s="13" t="s">
        <v>47</v>
      </c>
    </row>
    <row r="1725" spans="1:3">
      <c r="A1725" s="22">
        <v>3623</v>
      </c>
      <c r="B1725" s="23">
        <v>50883</v>
      </c>
      <c r="C1725" s="13" t="s">
        <v>57</v>
      </c>
    </row>
    <row r="1726" spans="1:3">
      <c r="A1726" s="22">
        <v>3624</v>
      </c>
      <c r="B1726" s="23">
        <v>50913</v>
      </c>
      <c r="C1726" s="13" t="s">
        <v>66</v>
      </c>
    </row>
    <row r="1727" spans="1:3">
      <c r="A1727" s="22">
        <v>3625</v>
      </c>
      <c r="B1727" s="23">
        <v>50943</v>
      </c>
      <c r="C1727" s="13" t="s">
        <v>221</v>
      </c>
    </row>
    <row r="1728" spans="1:3">
      <c r="A1728" s="22">
        <v>3626</v>
      </c>
      <c r="B1728" s="23">
        <v>50972</v>
      </c>
      <c r="C1728" s="13" t="s">
        <v>75</v>
      </c>
    </row>
    <row r="1729" spans="1:3">
      <c r="A1729" s="22">
        <v>3627</v>
      </c>
      <c r="B1729" s="23">
        <v>51002</v>
      </c>
      <c r="C1729" s="13" t="s">
        <v>84</v>
      </c>
    </row>
    <row r="1730" spans="1:3">
      <c r="A1730" s="22">
        <v>3628</v>
      </c>
      <c r="B1730" s="23">
        <v>51031</v>
      </c>
      <c r="C1730" s="13" t="s">
        <v>93</v>
      </c>
    </row>
    <row r="1731" spans="1:3">
      <c r="A1731" s="22">
        <v>3629</v>
      </c>
      <c r="B1731" s="23">
        <v>51061</v>
      </c>
      <c r="C1731" s="13" t="s">
        <v>110</v>
      </c>
    </row>
    <row r="1732" spans="1:3">
      <c r="A1732" s="22">
        <v>3630</v>
      </c>
      <c r="B1732" s="23">
        <v>51090</v>
      </c>
      <c r="C1732" s="13" t="s">
        <v>119</v>
      </c>
    </row>
    <row r="1733" spans="1:3">
      <c r="A1733" s="22">
        <v>3631</v>
      </c>
      <c r="B1733" s="23">
        <v>51120</v>
      </c>
      <c r="C1733" s="13" t="s">
        <v>125</v>
      </c>
    </row>
    <row r="1734" spans="1:3">
      <c r="A1734" s="22">
        <v>3632</v>
      </c>
      <c r="B1734" s="23">
        <v>51149</v>
      </c>
      <c r="C1734" s="13" t="s">
        <v>14</v>
      </c>
    </row>
    <row r="1735" spans="1:3">
      <c r="A1735" s="22">
        <v>3633</v>
      </c>
      <c r="B1735" s="23">
        <v>51178</v>
      </c>
      <c r="C1735" s="13" t="s">
        <v>27</v>
      </c>
    </row>
    <row r="1736" spans="1:3">
      <c r="A1736" s="22">
        <v>3634</v>
      </c>
      <c r="B1736" s="23">
        <v>51208</v>
      </c>
      <c r="C1736" s="13" t="s">
        <v>38</v>
      </c>
    </row>
    <row r="1737" spans="1:3">
      <c r="A1737" s="22">
        <v>3635</v>
      </c>
      <c r="B1737" s="23">
        <v>51237</v>
      </c>
      <c r="C1737" s="13" t="s">
        <v>47</v>
      </c>
    </row>
    <row r="1738" spans="1:3">
      <c r="A1738" s="22">
        <v>3636</v>
      </c>
      <c r="B1738" s="23">
        <v>51267</v>
      </c>
      <c r="C1738" s="13" t="s">
        <v>57</v>
      </c>
    </row>
    <row r="1739" spans="1:3">
      <c r="A1739" s="22">
        <v>3637</v>
      </c>
      <c r="B1739" s="23">
        <v>51297</v>
      </c>
      <c r="C1739" s="13" t="s">
        <v>66</v>
      </c>
    </row>
    <row r="1740" spans="1:3">
      <c r="A1740" s="22">
        <v>3638</v>
      </c>
      <c r="B1740" s="23">
        <v>51326</v>
      </c>
      <c r="C1740" s="13" t="s">
        <v>75</v>
      </c>
    </row>
    <row r="1741" spans="1:3">
      <c r="A1741" s="22">
        <v>3639</v>
      </c>
      <c r="B1741" s="23">
        <v>51356</v>
      </c>
      <c r="C1741" s="13" t="s">
        <v>84</v>
      </c>
    </row>
    <row r="1742" spans="1:3">
      <c r="A1742" s="22">
        <v>3640</v>
      </c>
      <c r="B1742" s="23">
        <v>51385</v>
      </c>
      <c r="C1742" s="13" t="s">
        <v>93</v>
      </c>
    </row>
    <row r="1743" spans="1:3">
      <c r="A1743" s="22">
        <v>3641</v>
      </c>
      <c r="B1743" s="23">
        <v>51415</v>
      </c>
      <c r="C1743" s="13" t="s">
        <v>110</v>
      </c>
    </row>
    <row r="1744" spans="1:3">
      <c r="A1744" s="22">
        <v>3642</v>
      </c>
      <c r="B1744" s="23">
        <v>51445</v>
      </c>
      <c r="C1744" s="13" t="s">
        <v>119</v>
      </c>
    </row>
    <row r="1745" spans="1:3">
      <c r="A1745" s="22">
        <v>3643</v>
      </c>
      <c r="B1745" s="23">
        <v>51474</v>
      </c>
      <c r="C1745" s="13" t="s">
        <v>125</v>
      </c>
    </row>
    <row r="1746" spans="1:3">
      <c r="A1746" s="22">
        <v>3644</v>
      </c>
      <c r="B1746" s="23">
        <v>51504</v>
      </c>
      <c r="C1746" s="13" t="s">
        <v>14</v>
      </c>
    </row>
    <row r="1747" spans="1:3">
      <c r="A1747" s="22">
        <v>3645</v>
      </c>
      <c r="B1747" s="23">
        <v>51533</v>
      </c>
      <c r="C1747" s="13" t="s">
        <v>27</v>
      </c>
    </row>
    <row r="1748" spans="1:3">
      <c r="A1748" s="22">
        <v>3646</v>
      </c>
      <c r="B1748" s="23">
        <v>51562</v>
      </c>
      <c r="C1748" s="13" t="s">
        <v>38</v>
      </c>
    </row>
    <row r="1749" spans="1:3">
      <c r="A1749" s="22">
        <v>3647</v>
      </c>
      <c r="B1749" s="23">
        <v>51592</v>
      </c>
      <c r="C1749" s="13" t="s">
        <v>47</v>
      </c>
    </row>
    <row r="1750" spans="1:3">
      <c r="A1750" s="22">
        <v>3648</v>
      </c>
      <c r="B1750" s="23">
        <v>51621</v>
      </c>
      <c r="C1750" s="13" t="s">
        <v>57</v>
      </c>
    </row>
    <row r="1751" spans="1:3">
      <c r="A1751" s="22">
        <v>3649</v>
      </c>
      <c r="B1751" s="23">
        <v>51651</v>
      </c>
      <c r="C1751" s="13" t="s">
        <v>66</v>
      </c>
    </row>
    <row r="1752" spans="1:3">
      <c r="A1752" s="22">
        <v>3650</v>
      </c>
      <c r="B1752" s="23">
        <v>51680</v>
      </c>
      <c r="C1752" s="13" t="s">
        <v>75</v>
      </c>
    </row>
    <row r="1753" spans="1:3">
      <c r="A1753" s="22">
        <v>3651</v>
      </c>
      <c r="B1753" s="23">
        <v>51710</v>
      </c>
      <c r="C1753" s="13" t="s">
        <v>84</v>
      </c>
    </row>
    <row r="1754" spans="1:3">
      <c r="A1754" s="22">
        <v>3652</v>
      </c>
      <c r="B1754" s="23">
        <v>51740</v>
      </c>
      <c r="C1754" s="13" t="s">
        <v>93</v>
      </c>
    </row>
    <row r="1755" spans="1:3">
      <c r="A1755" s="22">
        <v>3653</v>
      </c>
      <c r="B1755" s="23">
        <v>51769</v>
      </c>
      <c r="C1755" s="13" t="s">
        <v>110</v>
      </c>
    </row>
    <row r="1756" spans="1:3">
      <c r="A1756" s="22">
        <v>3654</v>
      </c>
      <c r="B1756" s="23">
        <v>51799</v>
      </c>
      <c r="C1756" s="13" t="s">
        <v>119</v>
      </c>
    </row>
    <row r="1757" spans="1:3">
      <c r="A1757" s="22">
        <v>3655</v>
      </c>
      <c r="B1757" s="23">
        <v>51829</v>
      </c>
      <c r="C1757" s="13" t="s">
        <v>125</v>
      </c>
    </row>
    <row r="1758" spans="1:3">
      <c r="A1758" s="22">
        <v>3656</v>
      </c>
      <c r="B1758" s="23">
        <v>51858</v>
      </c>
      <c r="C1758" s="13" t="s">
        <v>14</v>
      </c>
    </row>
    <row r="1759" spans="1:3">
      <c r="A1759" s="22">
        <v>3657</v>
      </c>
      <c r="B1759" s="23">
        <v>51888</v>
      </c>
      <c r="C1759" s="13" t="s">
        <v>27</v>
      </c>
    </row>
    <row r="1760" spans="1:3">
      <c r="A1760" s="22">
        <v>3658</v>
      </c>
      <c r="B1760" s="23">
        <v>51917</v>
      </c>
      <c r="C1760" s="13" t="s">
        <v>38</v>
      </c>
    </row>
    <row r="1761" spans="1:3">
      <c r="A1761" s="22">
        <v>3659</v>
      </c>
      <c r="B1761" s="23">
        <v>51947</v>
      </c>
      <c r="C1761" s="13" t="s">
        <v>257</v>
      </c>
    </row>
    <row r="1762" spans="1:3">
      <c r="A1762" s="22">
        <v>3660</v>
      </c>
      <c r="B1762" s="23">
        <v>51976</v>
      </c>
      <c r="C1762" s="13" t="s">
        <v>47</v>
      </c>
    </row>
    <row r="1763" spans="1:3">
      <c r="A1763" s="22">
        <v>3661</v>
      </c>
      <c r="B1763" s="23">
        <v>52005</v>
      </c>
      <c r="C1763" s="13" t="s">
        <v>57</v>
      </c>
    </row>
    <row r="1764" spans="1:3">
      <c r="A1764" s="22">
        <v>3662</v>
      </c>
      <c r="B1764" s="23">
        <v>52035</v>
      </c>
      <c r="C1764" s="13" t="s">
        <v>66</v>
      </c>
    </row>
    <row r="1765" spans="1:3">
      <c r="A1765" s="22">
        <v>3663</v>
      </c>
      <c r="B1765" s="23">
        <v>52064</v>
      </c>
      <c r="C1765" s="13" t="s">
        <v>75</v>
      </c>
    </row>
    <row r="1766" spans="1:3">
      <c r="A1766" s="22">
        <v>3664</v>
      </c>
      <c r="B1766" s="23">
        <v>52094</v>
      </c>
      <c r="C1766" s="13" t="s">
        <v>84</v>
      </c>
    </row>
    <row r="1767" spans="1:3">
      <c r="A1767" s="22">
        <v>3665</v>
      </c>
      <c r="B1767" s="23">
        <v>52123</v>
      </c>
      <c r="C1767" s="13" t="s">
        <v>93</v>
      </c>
    </row>
    <row r="1768" spans="1:3">
      <c r="A1768" s="22">
        <v>3666</v>
      </c>
      <c r="B1768" s="23">
        <v>52153</v>
      </c>
      <c r="C1768" s="13" t="s">
        <v>110</v>
      </c>
    </row>
    <row r="1769" spans="1:3">
      <c r="A1769" s="22">
        <v>3667</v>
      </c>
      <c r="B1769" s="23">
        <v>52183</v>
      </c>
      <c r="C1769" s="13" t="s">
        <v>119</v>
      </c>
    </row>
    <row r="1770" spans="1:3">
      <c r="A1770" s="22">
        <v>3668</v>
      </c>
      <c r="B1770" s="23">
        <v>52212</v>
      </c>
      <c r="C1770" s="13" t="s">
        <v>125</v>
      </c>
    </row>
    <row r="1771" spans="1:3">
      <c r="A1771" s="22">
        <v>3669</v>
      </c>
      <c r="B1771" s="23">
        <v>52242</v>
      </c>
      <c r="C1771" s="13" t="s">
        <v>14</v>
      </c>
    </row>
    <row r="1772" spans="1:3">
      <c r="A1772" s="22">
        <v>3670</v>
      </c>
      <c r="B1772" s="23">
        <v>52272</v>
      </c>
      <c r="C1772" s="13" t="s">
        <v>27</v>
      </c>
    </row>
    <row r="1773" spans="1:3">
      <c r="A1773" s="22">
        <v>3671</v>
      </c>
      <c r="B1773" s="23">
        <v>52301</v>
      </c>
      <c r="C1773" s="13" t="s">
        <v>38</v>
      </c>
    </row>
    <row r="1774" spans="1:3">
      <c r="A1774" s="22">
        <v>3672</v>
      </c>
      <c r="B1774" s="23">
        <v>52331</v>
      </c>
      <c r="C1774" s="13" t="s">
        <v>47</v>
      </c>
    </row>
    <row r="1775" spans="1:3">
      <c r="A1775" s="22">
        <v>3673</v>
      </c>
      <c r="B1775" s="23">
        <v>52360</v>
      </c>
      <c r="C1775" s="13" t="s">
        <v>57</v>
      </c>
    </row>
    <row r="1776" spans="1:3">
      <c r="A1776" s="22">
        <v>3674</v>
      </c>
      <c r="B1776" s="23">
        <v>52389</v>
      </c>
      <c r="C1776" s="13" t="s">
        <v>66</v>
      </c>
    </row>
    <row r="1777" spans="1:3">
      <c r="A1777" s="22">
        <v>3675</v>
      </c>
      <c r="B1777" s="23">
        <v>52419</v>
      </c>
      <c r="C1777" s="13" t="s">
        <v>75</v>
      </c>
    </row>
    <row r="1778" spans="1:3">
      <c r="A1778" s="22">
        <v>3676</v>
      </c>
      <c r="B1778" s="23">
        <v>52448</v>
      </c>
      <c r="C1778" s="13" t="s">
        <v>84</v>
      </c>
    </row>
    <row r="1779" spans="1:3">
      <c r="A1779" s="22">
        <v>3677</v>
      </c>
      <c r="B1779" s="23">
        <v>52477</v>
      </c>
      <c r="C1779" s="13" t="s">
        <v>93</v>
      </c>
    </row>
    <row r="1780" spans="1:3">
      <c r="A1780" s="22">
        <v>3678</v>
      </c>
      <c r="B1780" s="23">
        <v>52507</v>
      </c>
      <c r="C1780" s="13" t="s">
        <v>110</v>
      </c>
    </row>
    <row r="1781" spans="1:3">
      <c r="A1781" s="22">
        <v>3679</v>
      </c>
      <c r="B1781" s="23">
        <v>52537</v>
      </c>
      <c r="C1781" s="13" t="s">
        <v>119</v>
      </c>
    </row>
    <row r="1782" spans="1:3">
      <c r="A1782" s="22">
        <v>3680</v>
      </c>
      <c r="B1782" s="23">
        <v>52566</v>
      </c>
      <c r="C1782" s="13" t="s">
        <v>125</v>
      </c>
    </row>
    <row r="1783" spans="1:3">
      <c r="A1783" s="22">
        <v>3681</v>
      </c>
      <c r="B1783" s="23">
        <v>52596</v>
      </c>
      <c r="C1783" s="13" t="s">
        <v>14</v>
      </c>
    </row>
    <row r="1784" spans="1:3">
      <c r="A1784" s="22">
        <v>3682</v>
      </c>
      <c r="B1784" s="23">
        <v>52626</v>
      </c>
      <c r="C1784" s="13" t="s">
        <v>27</v>
      </c>
    </row>
    <row r="1785" spans="1:3">
      <c r="A1785" s="22">
        <v>3683</v>
      </c>
      <c r="B1785" s="23">
        <v>52656</v>
      </c>
      <c r="C1785" s="13" t="s">
        <v>38</v>
      </c>
    </row>
    <row r="1786" spans="1:3">
      <c r="A1786" s="22">
        <v>3684</v>
      </c>
      <c r="B1786" s="23">
        <v>52685</v>
      </c>
      <c r="C1786" s="13" t="s">
        <v>47</v>
      </c>
    </row>
    <row r="1787" spans="1:3">
      <c r="A1787" s="22">
        <v>3685</v>
      </c>
      <c r="B1787" s="23">
        <v>52715</v>
      </c>
      <c r="C1787" s="13" t="s">
        <v>57</v>
      </c>
    </row>
    <row r="1788" spans="1:3">
      <c r="A1788" s="22">
        <v>3686</v>
      </c>
      <c r="B1788" s="23">
        <v>52744</v>
      </c>
      <c r="C1788" s="13" t="s">
        <v>66</v>
      </c>
    </row>
    <row r="1789" spans="1:3">
      <c r="A1789" s="22">
        <v>3687</v>
      </c>
      <c r="B1789" s="23">
        <v>52773</v>
      </c>
      <c r="C1789" s="13" t="s">
        <v>75</v>
      </c>
    </row>
    <row r="1790" spans="1:3">
      <c r="A1790" s="22">
        <v>3688</v>
      </c>
      <c r="B1790" s="23">
        <v>52803</v>
      </c>
      <c r="C1790" s="13" t="s">
        <v>84</v>
      </c>
    </row>
    <row r="1791" spans="1:3">
      <c r="A1791" s="22">
        <v>3689</v>
      </c>
      <c r="B1791" s="23">
        <v>52832</v>
      </c>
      <c r="C1791" s="13" t="s">
        <v>259</v>
      </c>
    </row>
    <row r="1792" spans="1:3">
      <c r="A1792" s="22">
        <v>3690</v>
      </c>
      <c r="B1792" s="23">
        <v>52861</v>
      </c>
      <c r="C1792" s="13" t="s">
        <v>93</v>
      </c>
    </row>
    <row r="1793" spans="1:3">
      <c r="A1793" s="22">
        <v>3691</v>
      </c>
      <c r="B1793" s="23">
        <v>52891</v>
      </c>
      <c r="C1793" s="13" t="s">
        <v>110</v>
      </c>
    </row>
    <row r="1794" spans="1:3">
      <c r="A1794" s="22">
        <v>3692</v>
      </c>
      <c r="B1794" s="23">
        <v>52920</v>
      </c>
      <c r="C1794" s="13" t="s">
        <v>119</v>
      </c>
    </row>
    <row r="1795" spans="1:3">
      <c r="A1795" s="22">
        <v>3693</v>
      </c>
      <c r="B1795" s="23">
        <v>52950</v>
      </c>
      <c r="C1795" s="13" t="s">
        <v>125</v>
      </c>
    </row>
    <row r="1796" spans="1:3">
      <c r="A1796" s="22">
        <v>3694</v>
      </c>
      <c r="B1796" s="23">
        <v>52980</v>
      </c>
      <c r="C1796" s="13" t="s">
        <v>14</v>
      </c>
    </row>
    <row r="1797" spans="1:3">
      <c r="A1797" s="22">
        <v>3695</v>
      </c>
      <c r="B1797" s="23">
        <v>53010</v>
      </c>
      <c r="C1797" s="13" t="s">
        <v>27</v>
      </c>
    </row>
    <row r="1798" spans="1:3">
      <c r="A1798" s="22">
        <v>3696</v>
      </c>
      <c r="B1798" s="23">
        <v>53040</v>
      </c>
      <c r="C1798" s="13" t="s">
        <v>38</v>
      </c>
    </row>
    <row r="1799" spans="1:3">
      <c r="A1799" s="22">
        <v>3697</v>
      </c>
      <c r="B1799" s="23">
        <v>53069</v>
      </c>
      <c r="C1799" s="13" t="s">
        <v>47</v>
      </c>
    </row>
    <row r="1800" spans="1:3">
      <c r="A1800" s="22">
        <v>3698</v>
      </c>
      <c r="B1800" s="23">
        <v>53099</v>
      </c>
      <c r="C1800" s="13" t="s">
        <v>57</v>
      </c>
    </row>
    <row r="1801" spans="1:3">
      <c r="A1801" s="22">
        <v>3699</v>
      </c>
      <c r="B1801" s="23">
        <v>53128</v>
      </c>
      <c r="C1801" s="13" t="s">
        <v>66</v>
      </c>
    </row>
    <row r="1802" spans="1:3">
      <c r="A1802" s="22">
        <v>3700</v>
      </c>
      <c r="B1802" s="23">
        <v>53157</v>
      </c>
      <c r="C1802" s="13" t="s">
        <v>75</v>
      </c>
    </row>
    <row r="1803" spans="1:3">
      <c r="A1803" s="22">
        <v>3701</v>
      </c>
      <c r="B1803" s="23">
        <v>53187</v>
      </c>
      <c r="C1803" s="13" t="s">
        <v>84</v>
      </c>
    </row>
    <row r="1804" spans="1:3">
      <c r="A1804" s="22">
        <v>3702</v>
      </c>
      <c r="B1804" s="23">
        <v>53216</v>
      </c>
      <c r="C1804" s="13" t="s">
        <v>93</v>
      </c>
    </row>
    <row r="1805" spans="1:3">
      <c r="A1805" s="22">
        <v>3703</v>
      </c>
      <c r="B1805" s="23">
        <v>53245</v>
      </c>
      <c r="C1805" s="13" t="s">
        <v>110</v>
      </c>
    </row>
    <row r="1806" spans="1:3">
      <c r="A1806" s="22">
        <v>3704</v>
      </c>
      <c r="B1806" s="23">
        <v>53275</v>
      </c>
      <c r="C1806" s="13" t="s">
        <v>119</v>
      </c>
    </row>
    <row r="1807" spans="1:3">
      <c r="A1807" s="22">
        <v>3705</v>
      </c>
      <c r="B1807" s="23">
        <v>53304</v>
      </c>
      <c r="C1807" s="13" t="s">
        <v>125</v>
      </c>
    </row>
    <row r="1808" spans="1:3">
      <c r="A1808" s="22">
        <v>3706</v>
      </c>
      <c r="B1808" s="23">
        <v>53334</v>
      </c>
      <c r="C1808" s="13" t="s">
        <v>14</v>
      </c>
    </row>
    <row r="1809" spans="1:3">
      <c r="A1809" s="22">
        <v>3707</v>
      </c>
      <c r="B1809" s="23">
        <v>53364</v>
      </c>
      <c r="C1809" s="13" t="s">
        <v>27</v>
      </c>
    </row>
    <row r="1810" spans="1:3">
      <c r="A1810" s="22">
        <v>3708</v>
      </c>
      <c r="B1810" s="23">
        <v>53394</v>
      </c>
      <c r="C1810" s="13" t="s">
        <v>38</v>
      </c>
    </row>
    <row r="1811" spans="1:3">
      <c r="A1811" s="22">
        <v>3709</v>
      </c>
      <c r="B1811" s="23">
        <v>53423</v>
      </c>
      <c r="C1811" s="13" t="s">
        <v>47</v>
      </c>
    </row>
    <row r="1812" spans="1:3">
      <c r="A1812" s="22">
        <v>3710</v>
      </c>
      <c r="B1812" s="23">
        <v>53453</v>
      </c>
      <c r="C1812" s="13" t="s">
        <v>57</v>
      </c>
    </row>
    <row r="1813" spans="1:3">
      <c r="A1813" s="22">
        <v>3711</v>
      </c>
      <c r="B1813" s="23">
        <v>53482</v>
      </c>
      <c r="C1813" s="13" t="s">
        <v>66</v>
      </c>
    </row>
    <row r="1814" spans="1:3">
      <c r="A1814" s="22">
        <v>3712</v>
      </c>
      <c r="B1814" s="23">
        <v>53512</v>
      </c>
      <c r="C1814" s="13" t="s">
        <v>75</v>
      </c>
    </row>
    <row r="1815" spans="1:3">
      <c r="A1815" s="22">
        <v>3713</v>
      </c>
      <c r="B1815" s="23">
        <v>53541</v>
      </c>
      <c r="C1815" s="13" t="s">
        <v>84</v>
      </c>
    </row>
    <row r="1816" spans="1:3">
      <c r="A1816" s="22">
        <v>3714</v>
      </c>
      <c r="B1816" s="23">
        <v>53571</v>
      </c>
      <c r="C1816" s="13" t="s">
        <v>93</v>
      </c>
    </row>
    <row r="1817" spans="1:3">
      <c r="A1817" s="22">
        <v>3715</v>
      </c>
      <c r="B1817" s="23">
        <v>53600</v>
      </c>
      <c r="C1817" s="13" t="s">
        <v>110</v>
      </c>
    </row>
    <row r="1818" spans="1:3">
      <c r="A1818" s="22">
        <v>3716</v>
      </c>
      <c r="B1818" s="23">
        <v>53629</v>
      </c>
      <c r="C1818" s="13" t="s">
        <v>119</v>
      </c>
    </row>
    <row r="1819" spans="1:3">
      <c r="A1819" s="22">
        <v>3717</v>
      </c>
      <c r="B1819" s="23">
        <v>53659</v>
      </c>
      <c r="C1819" s="13" t="s">
        <v>125</v>
      </c>
    </row>
    <row r="1820" spans="1:3">
      <c r="A1820" s="22">
        <v>3718</v>
      </c>
      <c r="B1820" s="23">
        <v>53688</v>
      </c>
      <c r="C1820" s="13" t="s">
        <v>14</v>
      </c>
    </row>
    <row r="1821" spans="1:3">
      <c r="A1821" s="22">
        <v>3719</v>
      </c>
      <c r="B1821" s="23">
        <v>53718</v>
      </c>
      <c r="C1821" s="13" t="s">
        <v>27</v>
      </c>
    </row>
    <row r="1822" spans="1:3">
      <c r="A1822" s="22">
        <v>3720</v>
      </c>
      <c r="B1822" s="23">
        <v>53748</v>
      </c>
      <c r="C1822" s="13" t="s">
        <v>38</v>
      </c>
    </row>
    <row r="1823" spans="1:3">
      <c r="A1823" s="22">
        <v>3721</v>
      </c>
      <c r="B1823" s="23">
        <v>53777</v>
      </c>
      <c r="C1823" s="13" t="s">
        <v>47</v>
      </c>
    </row>
    <row r="1824" spans="1:3">
      <c r="A1824" s="22">
        <v>3722</v>
      </c>
      <c r="B1824" s="23">
        <v>53807</v>
      </c>
      <c r="C1824" s="13" t="s">
        <v>57</v>
      </c>
    </row>
    <row r="1825" spans="1:3">
      <c r="A1825" s="22">
        <v>3723</v>
      </c>
      <c r="B1825" s="23">
        <v>53837</v>
      </c>
      <c r="C1825" s="13" t="s">
        <v>66</v>
      </c>
    </row>
    <row r="1826" spans="1:3">
      <c r="A1826" s="22">
        <v>3724</v>
      </c>
      <c r="B1826" s="23">
        <v>53866</v>
      </c>
      <c r="C1826" s="13" t="s">
        <v>221</v>
      </c>
    </row>
    <row r="1827" spans="1:3">
      <c r="A1827" s="22">
        <v>3725</v>
      </c>
      <c r="B1827" s="23">
        <v>53896</v>
      </c>
      <c r="C1827" s="13" t="s">
        <v>75</v>
      </c>
    </row>
    <row r="1828" spans="1:3">
      <c r="A1828" s="22">
        <v>3726</v>
      </c>
      <c r="B1828" s="23">
        <v>53925</v>
      </c>
      <c r="C1828" s="13" t="s">
        <v>84</v>
      </c>
    </row>
    <row r="1829" spans="1:3">
      <c r="A1829" s="22">
        <v>3727</v>
      </c>
      <c r="B1829" s="23">
        <v>53955</v>
      </c>
      <c r="C1829" s="13" t="s">
        <v>93</v>
      </c>
    </row>
    <row r="1830" spans="1:3">
      <c r="A1830" s="22">
        <v>3728</v>
      </c>
      <c r="B1830" s="23">
        <v>53984</v>
      </c>
      <c r="C1830" s="13" t="s">
        <v>110</v>
      </c>
    </row>
    <row r="1831" spans="1:3">
      <c r="A1831" s="22">
        <v>3729</v>
      </c>
      <c r="B1831" s="23">
        <v>54013</v>
      </c>
      <c r="C1831" s="13" t="s">
        <v>119</v>
      </c>
    </row>
    <row r="1832" spans="1:3">
      <c r="A1832" s="22">
        <v>3730</v>
      </c>
      <c r="B1832" s="23">
        <v>54043</v>
      </c>
      <c r="C1832" s="13" t="s">
        <v>125</v>
      </c>
    </row>
    <row r="1833" spans="1:3">
      <c r="A1833" s="22">
        <v>3731</v>
      </c>
      <c r="B1833" s="23">
        <v>54072</v>
      </c>
      <c r="C1833" s="13" t="s">
        <v>14</v>
      </c>
    </row>
    <row r="1834" spans="1:3">
      <c r="A1834" s="22">
        <v>3732</v>
      </c>
      <c r="B1834" s="23">
        <v>54102</v>
      </c>
      <c r="C1834" s="13" t="s">
        <v>27</v>
      </c>
    </row>
    <row r="1835" spans="1:3">
      <c r="A1835" s="22">
        <v>3733</v>
      </c>
      <c r="B1835" s="23">
        <v>54131</v>
      </c>
      <c r="C1835" s="13" t="s">
        <v>38</v>
      </c>
    </row>
    <row r="1836" spans="1:3">
      <c r="A1836" s="22">
        <v>3734</v>
      </c>
      <c r="B1836" s="23">
        <v>54161</v>
      </c>
      <c r="C1836" s="13" t="s">
        <v>47</v>
      </c>
    </row>
    <row r="1837" spans="1:3">
      <c r="A1837" s="22">
        <v>3735</v>
      </c>
      <c r="B1837" s="23">
        <v>54191</v>
      </c>
      <c r="C1837" s="13" t="s">
        <v>57</v>
      </c>
    </row>
    <row r="1838" spans="1:3">
      <c r="A1838" s="22">
        <v>3736</v>
      </c>
      <c r="B1838" s="23">
        <v>54220</v>
      </c>
      <c r="C1838" s="13" t="s">
        <v>66</v>
      </c>
    </row>
    <row r="1839" spans="1:3">
      <c r="A1839" s="22">
        <v>3737</v>
      </c>
      <c r="B1839" s="23">
        <v>54250</v>
      </c>
      <c r="C1839" s="13" t="s">
        <v>75</v>
      </c>
    </row>
    <row r="1840" spans="1:3">
      <c r="A1840" s="22">
        <v>3738</v>
      </c>
      <c r="B1840" s="23">
        <v>54280</v>
      </c>
      <c r="C1840" s="13" t="s">
        <v>84</v>
      </c>
    </row>
    <row r="1841" spans="1:3">
      <c r="A1841" s="22">
        <v>3739</v>
      </c>
      <c r="B1841" s="23">
        <v>54309</v>
      </c>
      <c r="C1841" s="13" t="s">
        <v>93</v>
      </c>
    </row>
    <row r="1842" spans="1:3">
      <c r="A1842" s="22">
        <v>3740</v>
      </c>
      <c r="B1842" s="23">
        <v>54339</v>
      </c>
      <c r="C1842" s="13" t="s">
        <v>110</v>
      </c>
    </row>
    <row r="1843" spans="1:3">
      <c r="A1843" s="22">
        <v>3741</v>
      </c>
      <c r="B1843" s="23">
        <v>54368</v>
      </c>
      <c r="C1843" s="13" t="s">
        <v>119</v>
      </c>
    </row>
    <row r="1844" spans="1:3">
      <c r="A1844" s="22">
        <v>3742</v>
      </c>
      <c r="B1844" s="23">
        <v>54397</v>
      </c>
      <c r="C1844" s="13" t="s">
        <v>125</v>
      </c>
    </row>
    <row r="1845" spans="1:3">
      <c r="A1845" s="22">
        <v>3743</v>
      </c>
      <c r="B1845" s="23">
        <v>54427</v>
      </c>
      <c r="C1845" s="13" t="s">
        <v>14</v>
      </c>
    </row>
    <row r="1846" spans="1:3">
      <c r="A1846" s="22">
        <v>3744</v>
      </c>
      <c r="B1846" s="23">
        <v>54456</v>
      </c>
      <c r="C1846" s="13" t="s">
        <v>27</v>
      </c>
    </row>
    <row r="1847" spans="1:3">
      <c r="A1847" s="22">
        <v>3745</v>
      </c>
      <c r="B1847" s="23">
        <v>54486</v>
      </c>
      <c r="C1847" s="13" t="s">
        <v>38</v>
      </c>
    </row>
    <row r="1848" spans="1:3">
      <c r="A1848" s="22">
        <v>3746</v>
      </c>
      <c r="B1848" s="23">
        <v>54515</v>
      </c>
      <c r="C1848" s="13" t="s">
        <v>47</v>
      </c>
    </row>
    <row r="1849" spans="1:3">
      <c r="A1849" s="22">
        <v>3747</v>
      </c>
      <c r="B1849" s="23">
        <v>54545</v>
      </c>
      <c r="C1849" s="13" t="s">
        <v>57</v>
      </c>
    </row>
    <row r="1850" spans="1:3">
      <c r="A1850" s="22">
        <v>3748</v>
      </c>
      <c r="B1850" s="23">
        <v>54574</v>
      </c>
      <c r="C1850" s="13" t="s">
        <v>66</v>
      </c>
    </row>
    <row r="1851" spans="1:3">
      <c r="A1851" s="22">
        <v>3749</v>
      </c>
      <c r="B1851" s="23">
        <v>54604</v>
      </c>
      <c r="C1851" s="13" t="s">
        <v>75</v>
      </c>
    </row>
    <row r="1852" spans="1:3">
      <c r="A1852" s="22">
        <v>3750</v>
      </c>
      <c r="B1852" s="23">
        <v>54634</v>
      </c>
      <c r="C1852" s="13" t="s">
        <v>84</v>
      </c>
    </row>
    <row r="1853" spans="1:3">
      <c r="A1853" s="22">
        <v>3751</v>
      </c>
      <c r="B1853" s="23">
        <v>54663</v>
      </c>
      <c r="C1853" s="13" t="s">
        <v>93</v>
      </c>
    </row>
    <row r="1854" spans="1:3">
      <c r="A1854" s="22">
        <v>3752</v>
      </c>
      <c r="B1854" s="23">
        <v>54693</v>
      </c>
      <c r="C1854" s="13" t="s">
        <v>110</v>
      </c>
    </row>
    <row r="1855" spans="1:3">
      <c r="A1855" s="22">
        <v>3753</v>
      </c>
      <c r="B1855" s="23">
        <v>54723</v>
      </c>
      <c r="C1855" s="13" t="s">
        <v>119</v>
      </c>
    </row>
    <row r="1856" spans="1:3">
      <c r="A1856" s="22">
        <v>3754</v>
      </c>
      <c r="B1856" s="23">
        <v>54752</v>
      </c>
      <c r="C1856" s="13" t="s">
        <v>125</v>
      </c>
    </row>
    <row r="1857" spans="1:3">
      <c r="A1857" s="22">
        <v>3755</v>
      </c>
      <c r="B1857" s="23">
        <v>54782</v>
      </c>
      <c r="C1857" s="13" t="s">
        <v>14</v>
      </c>
    </row>
    <row r="1858" spans="1:3">
      <c r="A1858" s="22">
        <v>3756</v>
      </c>
      <c r="B1858" s="23">
        <v>54811</v>
      </c>
      <c r="C1858" s="13" t="s">
        <v>27</v>
      </c>
    </row>
    <row r="1859" spans="1:3">
      <c r="A1859" s="22">
        <v>3757</v>
      </c>
      <c r="B1859" s="23">
        <v>54840</v>
      </c>
      <c r="C1859" s="13" t="s">
        <v>38</v>
      </c>
    </row>
    <row r="1860" spans="1:3">
      <c r="A1860" s="22">
        <v>3758</v>
      </c>
      <c r="B1860" s="23">
        <v>54870</v>
      </c>
      <c r="C1860" s="13" t="s">
        <v>47</v>
      </c>
    </row>
    <row r="1861" spans="1:3">
      <c r="A1861" s="22">
        <v>3759</v>
      </c>
      <c r="B1861" s="23">
        <v>54899</v>
      </c>
      <c r="C1861" s="13" t="s">
        <v>260</v>
      </c>
    </row>
    <row r="1862" spans="1:3">
      <c r="A1862" s="22">
        <v>3760</v>
      </c>
      <c r="B1862" s="23">
        <v>54929</v>
      </c>
      <c r="C1862" s="13" t="s">
        <v>57</v>
      </c>
    </row>
    <row r="1863" spans="1:3">
      <c r="A1863" s="22">
        <v>3761</v>
      </c>
      <c r="B1863" s="23">
        <v>54958</v>
      </c>
      <c r="C1863" s="13" t="s">
        <v>66</v>
      </c>
    </row>
    <row r="1864" spans="1:3">
      <c r="A1864" s="22">
        <v>3762</v>
      </c>
      <c r="B1864" s="23">
        <v>54988</v>
      </c>
      <c r="C1864" s="13" t="s">
        <v>75</v>
      </c>
    </row>
    <row r="1865" spans="1:3">
      <c r="A1865" s="22">
        <v>3763</v>
      </c>
      <c r="B1865" s="23">
        <v>55017</v>
      </c>
      <c r="C1865" s="13" t="s">
        <v>84</v>
      </c>
    </row>
    <row r="1866" spans="1:3">
      <c r="A1866" s="22">
        <v>3764</v>
      </c>
      <c r="B1866" s="23">
        <v>55047</v>
      </c>
      <c r="C1866" s="13" t="s">
        <v>93</v>
      </c>
    </row>
    <row r="1867" spans="1:3">
      <c r="A1867" s="22">
        <v>3765</v>
      </c>
      <c r="B1867" s="23">
        <v>55077</v>
      </c>
      <c r="C1867" s="13" t="s">
        <v>110</v>
      </c>
    </row>
    <row r="1868" spans="1:3">
      <c r="A1868" s="22">
        <v>3766</v>
      </c>
      <c r="B1868" s="23">
        <v>55106</v>
      </c>
      <c r="C1868" s="13" t="s">
        <v>119</v>
      </c>
    </row>
    <row r="1869" spans="1:3">
      <c r="A1869" s="22">
        <v>3767</v>
      </c>
      <c r="B1869" s="23">
        <v>55136</v>
      </c>
      <c r="C1869" s="13" t="s">
        <v>125</v>
      </c>
    </row>
    <row r="1870" spans="1:3">
      <c r="A1870" s="22">
        <v>3768</v>
      </c>
      <c r="B1870" s="23">
        <v>55166</v>
      </c>
      <c r="C1870" s="13" t="s">
        <v>14</v>
      </c>
    </row>
    <row r="1871" spans="1:3">
      <c r="A1871" s="22">
        <v>3769</v>
      </c>
      <c r="B1871" s="23">
        <v>55195</v>
      </c>
      <c r="C1871" s="13" t="s">
        <v>27</v>
      </c>
    </row>
    <row r="1872" spans="1:3">
      <c r="A1872" s="22">
        <v>3770</v>
      </c>
      <c r="B1872" s="23">
        <v>55225</v>
      </c>
      <c r="C1872" s="13" t="s">
        <v>38</v>
      </c>
    </row>
    <row r="1873" spans="1:3">
      <c r="A1873" s="22">
        <v>3771</v>
      </c>
      <c r="B1873" s="23">
        <v>55254</v>
      </c>
      <c r="C1873" s="13" t="s">
        <v>47</v>
      </c>
    </row>
    <row r="1874" spans="1:3">
      <c r="A1874" s="22">
        <v>3772</v>
      </c>
      <c r="B1874" s="23">
        <v>55283</v>
      </c>
      <c r="C1874" s="13" t="s">
        <v>57</v>
      </c>
    </row>
    <row r="1875" spans="1:3">
      <c r="A1875" s="22">
        <v>3773</v>
      </c>
      <c r="B1875" s="23">
        <v>55313</v>
      </c>
      <c r="C1875" s="13" t="s">
        <v>66</v>
      </c>
    </row>
    <row r="1876" spans="1:3">
      <c r="A1876" s="22">
        <v>3774</v>
      </c>
      <c r="B1876" s="23">
        <v>55342</v>
      </c>
      <c r="C1876" s="13" t="s">
        <v>75</v>
      </c>
    </row>
    <row r="1877" spans="1:3">
      <c r="A1877" s="22">
        <v>3775</v>
      </c>
      <c r="B1877" s="23">
        <v>55371</v>
      </c>
      <c r="C1877" s="13" t="s">
        <v>84</v>
      </c>
    </row>
    <row r="1878" spans="1:3">
      <c r="A1878" s="22">
        <v>3776</v>
      </c>
      <c r="B1878" s="23">
        <v>55401</v>
      </c>
      <c r="C1878" s="13" t="s">
        <v>93</v>
      </c>
    </row>
    <row r="1879" spans="1:3">
      <c r="A1879" s="22">
        <v>3777</v>
      </c>
      <c r="B1879" s="23">
        <v>55431</v>
      </c>
      <c r="C1879" s="13" t="s">
        <v>110</v>
      </c>
    </row>
    <row r="1880" spans="1:3">
      <c r="A1880" s="22">
        <v>3778</v>
      </c>
      <c r="B1880" s="23">
        <v>55460</v>
      </c>
      <c r="C1880" s="13" t="s">
        <v>119</v>
      </c>
    </row>
    <row r="1881" spans="1:3">
      <c r="A1881" s="22">
        <v>3779</v>
      </c>
      <c r="B1881" s="23">
        <v>55490</v>
      </c>
      <c r="C1881" s="13" t="s">
        <v>125</v>
      </c>
    </row>
    <row r="1882" spans="1:3">
      <c r="A1882" s="22">
        <v>3780</v>
      </c>
      <c r="B1882" s="23">
        <v>55520</v>
      </c>
      <c r="C1882" s="13" t="s">
        <v>14</v>
      </c>
    </row>
    <row r="1883" spans="1:3">
      <c r="A1883" s="22">
        <v>3781</v>
      </c>
      <c r="B1883" s="23">
        <v>55550</v>
      </c>
      <c r="C1883" s="13" t="s">
        <v>27</v>
      </c>
    </row>
    <row r="1884" spans="1:3">
      <c r="A1884" s="22">
        <v>3782</v>
      </c>
      <c r="B1884" s="23">
        <v>55579</v>
      </c>
      <c r="C1884" s="13" t="s">
        <v>38</v>
      </c>
    </row>
    <row r="1885" spans="1:3">
      <c r="A1885" s="22">
        <v>3783</v>
      </c>
      <c r="B1885" s="23">
        <v>55609</v>
      </c>
      <c r="C1885" s="13" t="s">
        <v>47</v>
      </c>
    </row>
    <row r="1886" spans="1:3">
      <c r="A1886" s="22">
        <v>3784</v>
      </c>
      <c r="B1886" s="23">
        <v>55638</v>
      </c>
      <c r="C1886" s="13" t="s">
        <v>57</v>
      </c>
    </row>
    <row r="1887" spans="1:3">
      <c r="A1887" s="22">
        <v>3785</v>
      </c>
      <c r="B1887" s="23">
        <v>55667</v>
      </c>
      <c r="C1887" s="13" t="s">
        <v>66</v>
      </c>
    </row>
    <row r="1888" spans="1:3">
      <c r="A1888" s="22">
        <v>3786</v>
      </c>
      <c r="B1888" s="23">
        <v>55697</v>
      </c>
      <c r="C1888" s="13" t="s">
        <v>75</v>
      </c>
    </row>
    <row r="1889" spans="1:3">
      <c r="A1889" s="22">
        <v>3787</v>
      </c>
      <c r="B1889" s="23">
        <v>55726</v>
      </c>
      <c r="C1889" s="13" t="s">
        <v>84</v>
      </c>
    </row>
    <row r="1890" spans="1:3">
      <c r="A1890" s="22">
        <v>3788</v>
      </c>
      <c r="B1890" s="23">
        <v>55755</v>
      </c>
      <c r="C1890" s="13" t="s">
        <v>93</v>
      </c>
    </row>
    <row r="1891" spans="1:3">
      <c r="A1891" s="22">
        <v>3789</v>
      </c>
      <c r="B1891" s="23">
        <v>55785</v>
      </c>
      <c r="C1891" s="13" t="s">
        <v>102</v>
      </c>
    </row>
    <row r="1892" spans="1:3">
      <c r="A1892" s="22">
        <v>3790</v>
      </c>
      <c r="B1892" s="23">
        <v>55814</v>
      </c>
      <c r="C1892" s="13" t="s">
        <v>110</v>
      </c>
    </row>
    <row r="1893" spans="1:3">
      <c r="A1893" s="22">
        <v>3791</v>
      </c>
      <c r="B1893" s="23">
        <v>55844</v>
      </c>
      <c r="C1893" s="13" t="s">
        <v>119</v>
      </c>
    </row>
    <row r="1894" spans="1:3">
      <c r="A1894" s="22">
        <v>3792</v>
      </c>
      <c r="B1894" s="23">
        <v>55874</v>
      </c>
      <c r="C1894" s="13" t="s">
        <v>125</v>
      </c>
    </row>
    <row r="1895" spans="1:3">
      <c r="A1895" s="22">
        <v>3793</v>
      </c>
      <c r="B1895" s="23">
        <v>55904</v>
      </c>
      <c r="C1895" s="13" t="s">
        <v>14</v>
      </c>
    </row>
    <row r="1896" spans="1:3">
      <c r="A1896" s="22">
        <v>3794</v>
      </c>
      <c r="B1896" s="23">
        <v>55934</v>
      </c>
      <c r="C1896" s="13" t="s">
        <v>27</v>
      </c>
    </row>
    <row r="1897" spans="1:3">
      <c r="A1897" s="22">
        <v>3795</v>
      </c>
      <c r="B1897" s="23">
        <v>55963</v>
      </c>
      <c r="C1897" s="13" t="s">
        <v>38</v>
      </c>
    </row>
    <row r="1898" spans="1:3">
      <c r="A1898" s="22">
        <v>3796</v>
      </c>
      <c r="B1898" s="23">
        <v>55993</v>
      </c>
      <c r="C1898" s="13" t="s">
        <v>47</v>
      </c>
    </row>
    <row r="1899" spans="1:3">
      <c r="A1899" s="22">
        <v>3797</v>
      </c>
      <c r="B1899" s="23">
        <v>56022</v>
      </c>
      <c r="C1899" s="13" t="s">
        <v>57</v>
      </c>
    </row>
    <row r="1900" spans="1:3">
      <c r="A1900" s="22">
        <v>3798</v>
      </c>
      <c r="B1900" s="23">
        <v>56051</v>
      </c>
      <c r="C1900" s="13" t="s">
        <v>66</v>
      </c>
    </row>
    <row r="1901" spans="1:3">
      <c r="A1901" s="22">
        <v>3799</v>
      </c>
      <c r="B1901" s="23">
        <v>56081</v>
      </c>
      <c r="C1901" s="13" t="s">
        <v>75</v>
      </c>
    </row>
    <row r="1902" spans="1:3">
      <c r="A1902" s="22">
        <v>3800</v>
      </c>
      <c r="B1902" s="23">
        <v>56110</v>
      </c>
      <c r="C1902" s="13" t="s">
        <v>84</v>
      </c>
    </row>
    <row r="1903" spans="1:3">
      <c r="A1903" s="22">
        <v>3801</v>
      </c>
      <c r="B1903" s="23">
        <v>56139</v>
      </c>
      <c r="C1903" s="13" t="s">
        <v>93</v>
      </c>
    </row>
    <row r="1904" spans="1:3">
      <c r="A1904" s="22">
        <v>3802</v>
      </c>
      <c r="B1904" s="23">
        <v>56169</v>
      </c>
      <c r="C1904" s="13" t="s">
        <v>110</v>
      </c>
    </row>
    <row r="1905" spans="1:3">
      <c r="A1905" s="22">
        <v>3803</v>
      </c>
      <c r="B1905" s="23">
        <v>56198</v>
      </c>
      <c r="C1905" s="13" t="s">
        <v>119</v>
      </c>
    </row>
    <row r="1906" spans="1:3">
      <c r="A1906" s="22">
        <v>3804</v>
      </c>
      <c r="B1906" s="23">
        <v>56228</v>
      </c>
      <c r="C1906" s="13" t="s">
        <v>125</v>
      </c>
    </row>
    <row r="1907" spans="1:3">
      <c r="A1907" s="22">
        <v>3805</v>
      </c>
      <c r="B1907" s="23">
        <v>56258</v>
      </c>
      <c r="C1907" s="13" t="s">
        <v>14</v>
      </c>
    </row>
    <row r="1908" spans="1:3">
      <c r="A1908" s="22">
        <v>3806</v>
      </c>
      <c r="B1908" s="23">
        <v>56288</v>
      </c>
      <c r="C1908" s="13" t="s">
        <v>27</v>
      </c>
    </row>
    <row r="1909" spans="1:3">
      <c r="A1909" s="22">
        <v>3807</v>
      </c>
      <c r="B1909" s="23">
        <v>56317</v>
      </c>
      <c r="C1909" s="13" t="s">
        <v>38</v>
      </c>
    </row>
    <row r="1910" spans="1:3">
      <c r="A1910" s="22">
        <v>3808</v>
      </c>
      <c r="B1910" s="23">
        <v>56347</v>
      </c>
      <c r="C1910" s="13" t="s">
        <v>47</v>
      </c>
    </row>
    <row r="1911" spans="1:3">
      <c r="A1911" s="22">
        <v>3809</v>
      </c>
      <c r="B1911" s="23">
        <v>56377</v>
      </c>
      <c r="C1911" s="13" t="s">
        <v>57</v>
      </c>
    </row>
    <row r="1912" spans="1:3">
      <c r="A1912" s="22">
        <v>3810</v>
      </c>
      <c r="B1912" s="23">
        <v>56406</v>
      </c>
      <c r="C1912" s="13" t="s">
        <v>66</v>
      </c>
    </row>
    <row r="1913" spans="1:3">
      <c r="A1913" s="22">
        <v>3811</v>
      </c>
      <c r="B1913" s="23">
        <v>56435</v>
      </c>
      <c r="C1913" s="13" t="s">
        <v>75</v>
      </c>
    </row>
    <row r="1914" spans="1:3">
      <c r="A1914" s="22">
        <v>3812</v>
      </c>
      <c r="B1914" s="23">
        <v>56465</v>
      </c>
      <c r="C1914" s="13" t="s">
        <v>84</v>
      </c>
    </row>
    <row r="1915" spans="1:3">
      <c r="A1915" s="22">
        <v>3813</v>
      </c>
      <c r="B1915" s="23">
        <v>56494</v>
      </c>
      <c r="C1915" s="13" t="s">
        <v>93</v>
      </c>
    </row>
    <row r="1916" spans="1:3">
      <c r="A1916" s="22">
        <v>3814</v>
      </c>
      <c r="B1916" s="23">
        <v>56523</v>
      </c>
      <c r="C1916" s="13" t="s">
        <v>110</v>
      </c>
    </row>
    <row r="1917" spans="1:3">
      <c r="A1917" s="22">
        <v>3815</v>
      </c>
      <c r="B1917" s="23">
        <v>56553</v>
      </c>
      <c r="C1917" s="13" t="s">
        <v>119</v>
      </c>
    </row>
    <row r="1918" spans="1:3">
      <c r="A1918" s="22">
        <v>3816</v>
      </c>
      <c r="B1918" s="23">
        <v>56582</v>
      </c>
      <c r="C1918" s="13" t="s">
        <v>125</v>
      </c>
    </row>
    <row r="1919" spans="1:3">
      <c r="A1919" s="22">
        <v>3817</v>
      </c>
      <c r="B1919" s="23">
        <v>56612</v>
      </c>
      <c r="C1919" s="13" t="s">
        <v>14</v>
      </c>
    </row>
    <row r="1920" spans="1:3">
      <c r="A1920" s="22">
        <v>3818</v>
      </c>
      <c r="B1920" s="23">
        <v>56642</v>
      </c>
      <c r="C1920" s="13" t="s">
        <v>27</v>
      </c>
    </row>
    <row r="1921" spans="1:3">
      <c r="A1921" s="22">
        <v>3819</v>
      </c>
      <c r="B1921" s="23">
        <v>56671</v>
      </c>
      <c r="C1921" s="13" t="s">
        <v>38</v>
      </c>
    </row>
    <row r="1922" spans="1:3">
      <c r="A1922" s="22">
        <v>3820</v>
      </c>
      <c r="B1922" s="23">
        <v>56701</v>
      </c>
      <c r="C1922" s="13" t="s">
        <v>47</v>
      </c>
    </row>
    <row r="1923" spans="1:3">
      <c r="A1923" s="22">
        <v>3821</v>
      </c>
      <c r="B1923" s="23">
        <v>56731</v>
      </c>
      <c r="C1923" s="13" t="s">
        <v>57</v>
      </c>
    </row>
    <row r="1924" spans="1:3">
      <c r="A1924" s="22">
        <v>3822</v>
      </c>
      <c r="B1924" s="23">
        <v>56760</v>
      </c>
      <c r="C1924" s="13" t="s">
        <v>66</v>
      </c>
    </row>
    <row r="1925" spans="1:3">
      <c r="A1925" s="22">
        <v>3823</v>
      </c>
      <c r="B1925" s="23">
        <v>56790</v>
      </c>
      <c r="C1925" s="13" t="s">
        <v>75</v>
      </c>
    </row>
    <row r="1926" spans="1:3">
      <c r="A1926" s="22">
        <v>3824</v>
      </c>
      <c r="B1926" s="23">
        <v>56819</v>
      </c>
      <c r="C1926" s="13" t="s">
        <v>258</v>
      </c>
    </row>
    <row r="1927" spans="1:3">
      <c r="A1927" s="22">
        <v>3825</v>
      </c>
      <c r="B1927" s="23">
        <v>56849</v>
      </c>
      <c r="C1927" s="13" t="s">
        <v>84</v>
      </c>
    </row>
    <row r="1928" spans="1:3">
      <c r="A1928" s="22">
        <v>3826</v>
      </c>
      <c r="B1928" s="23">
        <v>56878</v>
      </c>
      <c r="C1928" s="13" t="s">
        <v>93</v>
      </c>
    </row>
    <row r="1929" spans="1:3">
      <c r="A1929" s="22">
        <v>3827</v>
      </c>
      <c r="B1929" s="23">
        <v>56907</v>
      </c>
      <c r="C1929" s="13" t="s">
        <v>110</v>
      </c>
    </row>
    <row r="1930" spans="1:3">
      <c r="A1930" s="22">
        <v>3828</v>
      </c>
      <c r="B1930" s="23">
        <v>56937</v>
      </c>
      <c r="C1930" s="13" t="s">
        <v>119</v>
      </c>
    </row>
    <row r="1931" spans="1:3">
      <c r="A1931" s="22">
        <v>3829</v>
      </c>
      <c r="B1931" s="23">
        <v>56966</v>
      </c>
      <c r="C1931" s="13" t="s">
        <v>125</v>
      </c>
    </row>
    <row r="1932" spans="1:3">
      <c r="A1932" s="22">
        <v>3830</v>
      </c>
      <c r="B1932" s="23">
        <v>56996</v>
      </c>
      <c r="C1932" s="13" t="s">
        <v>14</v>
      </c>
    </row>
    <row r="1933" spans="1:3">
      <c r="A1933" s="22">
        <v>3831</v>
      </c>
      <c r="B1933" s="23">
        <v>57025</v>
      </c>
      <c r="C1933" s="13" t="s">
        <v>27</v>
      </c>
    </row>
    <row r="1934" spans="1:3">
      <c r="A1934" s="22">
        <v>3832</v>
      </c>
      <c r="B1934" s="23">
        <v>57055</v>
      </c>
      <c r="C1934" s="13" t="s">
        <v>38</v>
      </c>
    </row>
    <row r="1935" spans="1:3">
      <c r="A1935" s="22">
        <v>3833</v>
      </c>
      <c r="B1935" s="23">
        <v>57085</v>
      </c>
      <c r="C1935" s="13" t="s">
        <v>47</v>
      </c>
    </row>
    <row r="1936" spans="1:3">
      <c r="A1936" s="22">
        <v>3834</v>
      </c>
      <c r="B1936" s="23">
        <v>57115</v>
      </c>
      <c r="C1936" s="13" t="s">
        <v>57</v>
      </c>
    </row>
    <row r="1937" spans="1:3">
      <c r="A1937" s="22">
        <v>3835</v>
      </c>
      <c r="B1937" s="23">
        <v>57144</v>
      </c>
      <c r="C1937" s="13" t="s">
        <v>66</v>
      </c>
    </row>
    <row r="1938" spans="1:3">
      <c r="A1938" s="22">
        <v>3836</v>
      </c>
      <c r="B1938" s="23">
        <v>57174</v>
      </c>
      <c r="C1938" s="13" t="s">
        <v>75</v>
      </c>
    </row>
    <row r="1939" spans="1:3">
      <c r="A1939" s="22">
        <v>3837</v>
      </c>
      <c r="B1939" s="23">
        <v>57203</v>
      </c>
      <c r="C1939" s="13" t="s">
        <v>84</v>
      </c>
    </row>
    <row r="1940" spans="1:3">
      <c r="A1940" s="22">
        <v>3838</v>
      </c>
      <c r="B1940" s="23">
        <v>57233</v>
      </c>
      <c r="C1940" s="13" t="s">
        <v>93</v>
      </c>
    </row>
    <row r="1941" spans="1:3">
      <c r="A1941" s="22">
        <v>3839</v>
      </c>
      <c r="B1941" s="23">
        <v>57262</v>
      </c>
      <c r="C1941" s="13" t="s">
        <v>110</v>
      </c>
    </row>
    <row r="1942" spans="1:3">
      <c r="A1942" s="22">
        <v>3840</v>
      </c>
      <c r="B1942" s="23">
        <v>57291</v>
      </c>
      <c r="C1942" s="13" t="s">
        <v>119</v>
      </c>
    </row>
    <row r="1943" spans="1:3">
      <c r="A1943" s="22">
        <v>3841</v>
      </c>
      <c r="B1943" s="23">
        <v>57321</v>
      </c>
      <c r="C1943" s="13" t="s">
        <v>125</v>
      </c>
    </row>
    <row r="1944" spans="1:3">
      <c r="A1944" s="22">
        <v>3842</v>
      </c>
      <c r="B1944" s="23">
        <v>57350</v>
      </c>
      <c r="C1944" s="13" t="s">
        <v>14</v>
      </c>
    </row>
    <row r="1945" spans="1:3">
      <c r="A1945" s="22">
        <v>3843</v>
      </c>
      <c r="B1945" s="23">
        <v>57380</v>
      </c>
      <c r="C1945" s="13" t="s">
        <v>27</v>
      </c>
    </row>
    <row r="1946" spans="1:3">
      <c r="A1946" s="22">
        <v>3844</v>
      </c>
      <c r="B1946" s="23">
        <v>57409</v>
      </c>
      <c r="C1946" s="13" t="s">
        <v>38</v>
      </c>
    </row>
    <row r="1947" spans="1:3">
      <c r="A1947" s="22">
        <v>3845</v>
      </c>
      <c r="B1947" s="23">
        <v>57439</v>
      </c>
      <c r="C1947" s="13" t="s">
        <v>47</v>
      </c>
    </row>
    <row r="1948" spans="1:3">
      <c r="A1948" s="22">
        <v>3846</v>
      </c>
      <c r="B1948" s="23">
        <v>57469</v>
      </c>
      <c r="C1948" s="13" t="s">
        <v>57</v>
      </c>
    </row>
    <row r="1949" spans="1:3">
      <c r="A1949" s="22">
        <v>3847</v>
      </c>
      <c r="B1949" s="23">
        <v>57498</v>
      </c>
      <c r="C1949" s="13" t="s">
        <v>66</v>
      </c>
    </row>
    <row r="1950" spans="1:3">
      <c r="A1950" s="22">
        <v>3848</v>
      </c>
      <c r="B1950" s="23">
        <v>57528</v>
      </c>
      <c r="C1950" s="13" t="s">
        <v>75</v>
      </c>
    </row>
    <row r="1951" spans="1:3">
      <c r="A1951" s="22">
        <v>3849</v>
      </c>
      <c r="B1951" s="23">
        <v>57557</v>
      </c>
      <c r="C1951" s="13" t="s">
        <v>84</v>
      </c>
    </row>
    <row r="1952" spans="1:3">
      <c r="A1952" s="22">
        <v>3850</v>
      </c>
      <c r="B1952" s="23">
        <v>57587</v>
      </c>
      <c r="C1952" s="13" t="s">
        <v>93</v>
      </c>
    </row>
    <row r="1953" spans="1:3">
      <c r="A1953" s="22">
        <v>3851</v>
      </c>
      <c r="B1953" s="23">
        <v>57616</v>
      </c>
      <c r="C1953" s="13" t="s">
        <v>110</v>
      </c>
    </row>
    <row r="1954" spans="1:3">
      <c r="A1954" s="22">
        <v>3852</v>
      </c>
      <c r="B1954" s="23">
        <v>57646</v>
      </c>
      <c r="C1954" s="13" t="s">
        <v>119</v>
      </c>
    </row>
    <row r="1955" spans="1:3">
      <c r="A1955" s="22">
        <v>3853</v>
      </c>
      <c r="B1955" s="23">
        <v>57675</v>
      </c>
      <c r="C1955" s="13" t="s">
        <v>125</v>
      </c>
    </row>
    <row r="1956" spans="1:3">
      <c r="A1956" s="22">
        <v>3854</v>
      </c>
      <c r="B1956" s="23">
        <v>57705</v>
      </c>
      <c r="C1956" s="13" t="s">
        <v>14</v>
      </c>
    </row>
    <row r="1957" spans="1:3">
      <c r="A1957" s="22">
        <v>3855</v>
      </c>
      <c r="B1957" s="23">
        <v>57734</v>
      </c>
      <c r="C1957" s="13" t="s">
        <v>27</v>
      </c>
    </row>
    <row r="1958" spans="1:3">
      <c r="A1958" s="22">
        <v>3856</v>
      </c>
      <c r="B1958" s="23">
        <v>57764</v>
      </c>
      <c r="C1958" s="13" t="s">
        <v>38</v>
      </c>
    </row>
    <row r="1959" spans="1:3">
      <c r="A1959" s="22">
        <v>3857</v>
      </c>
      <c r="B1959" s="23">
        <v>57793</v>
      </c>
      <c r="C1959" s="13" t="s">
        <v>47</v>
      </c>
    </row>
    <row r="1960" spans="1:3">
      <c r="A1960" s="22">
        <v>3858</v>
      </c>
      <c r="B1960" s="23">
        <v>57823</v>
      </c>
      <c r="C1960" s="13" t="s">
        <v>57</v>
      </c>
    </row>
    <row r="1961" spans="1:3">
      <c r="A1961" s="22">
        <v>3859</v>
      </c>
      <c r="B1961" s="23">
        <v>57852</v>
      </c>
      <c r="C1961" s="13" t="s">
        <v>256</v>
      </c>
    </row>
    <row r="1962" spans="1:3">
      <c r="A1962" s="22">
        <v>3860</v>
      </c>
      <c r="B1962" s="23">
        <v>57882</v>
      </c>
      <c r="C1962" s="13" t="s">
        <v>66</v>
      </c>
    </row>
    <row r="1963" spans="1:3">
      <c r="A1963" s="22">
        <v>3861</v>
      </c>
      <c r="B1963" s="23">
        <v>57911</v>
      </c>
      <c r="C1963" s="13" t="s">
        <v>75</v>
      </c>
    </row>
    <row r="1964" spans="1:3">
      <c r="A1964" s="22">
        <v>3862</v>
      </c>
      <c r="B1964" s="23">
        <v>57941</v>
      </c>
      <c r="C1964" s="13" t="s">
        <v>84</v>
      </c>
    </row>
    <row r="1965" spans="1:3">
      <c r="A1965" s="22">
        <v>3863</v>
      </c>
      <c r="B1965" s="23">
        <v>57971</v>
      </c>
      <c r="C1965" s="13" t="s">
        <v>93</v>
      </c>
    </row>
    <row r="1966" spans="1:3">
      <c r="A1966" s="22">
        <v>3864</v>
      </c>
      <c r="B1966" s="23">
        <v>58000</v>
      </c>
      <c r="C1966" s="13" t="s">
        <v>110</v>
      </c>
    </row>
    <row r="1967" spans="1:3">
      <c r="A1967" s="22">
        <v>3865</v>
      </c>
      <c r="B1967" s="23">
        <v>58030</v>
      </c>
      <c r="C1967" s="13" t="s">
        <v>119</v>
      </c>
    </row>
    <row r="1968" spans="1:3">
      <c r="A1968" s="22">
        <v>3866</v>
      </c>
      <c r="B1968" s="23">
        <v>58060</v>
      </c>
      <c r="C1968" s="13" t="s">
        <v>125</v>
      </c>
    </row>
    <row r="1969" spans="1:3">
      <c r="A1969" s="22">
        <v>3867</v>
      </c>
      <c r="B1969" s="23">
        <v>58089</v>
      </c>
      <c r="C1969" s="13" t="s">
        <v>14</v>
      </c>
    </row>
    <row r="1970" spans="1:3">
      <c r="A1970" s="22">
        <v>3868</v>
      </c>
      <c r="B1970" s="23">
        <v>58118</v>
      </c>
      <c r="C1970" s="13" t="s">
        <v>27</v>
      </c>
    </row>
    <row r="1971" spans="1:3">
      <c r="A1971" s="22">
        <v>3869</v>
      </c>
      <c r="B1971" s="23">
        <v>58148</v>
      </c>
      <c r="C1971" s="13" t="s">
        <v>38</v>
      </c>
    </row>
    <row r="1972" spans="1:3">
      <c r="A1972" s="22">
        <v>3870</v>
      </c>
      <c r="B1972" s="23">
        <v>58177</v>
      </c>
      <c r="C1972" s="13" t="s">
        <v>47</v>
      </c>
    </row>
    <row r="1973" spans="1:3">
      <c r="A1973" s="22">
        <v>3871</v>
      </c>
      <c r="B1973" s="23">
        <v>58207</v>
      </c>
      <c r="C1973" s="13" t="s">
        <v>57</v>
      </c>
    </row>
    <row r="1974" spans="1:3">
      <c r="A1974" s="22">
        <v>3872</v>
      </c>
      <c r="B1974" s="23">
        <v>58236</v>
      </c>
      <c r="C1974" s="13" t="s">
        <v>66</v>
      </c>
    </row>
    <row r="1975" spans="1:3">
      <c r="A1975" s="22">
        <v>3873</v>
      </c>
      <c r="B1975" s="23">
        <v>58266</v>
      </c>
      <c r="C1975" s="13" t="s">
        <v>75</v>
      </c>
    </row>
    <row r="1976" spans="1:3">
      <c r="A1976" s="22">
        <v>3874</v>
      </c>
      <c r="B1976" s="23">
        <v>58295</v>
      </c>
      <c r="C1976" s="13" t="s">
        <v>84</v>
      </c>
    </row>
    <row r="1977" spans="1:3">
      <c r="A1977" s="22">
        <v>3875</v>
      </c>
      <c r="B1977" s="23">
        <v>58325</v>
      </c>
      <c r="C1977" s="13" t="s">
        <v>93</v>
      </c>
    </row>
    <row r="1978" spans="1:3">
      <c r="A1978" s="22">
        <v>3876</v>
      </c>
      <c r="B1978" s="23">
        <v>58354</v>
      </c>
      <c r="C1978" s="13" t="s">
        <v>110</v>
      </c>
    </row>
    <row r="1979" spans="1:3">
      <c r="A1979" s="22">
        <v>3877</v>
      </c>
      <c r="B1979" s="23">
        <v>58384</v>
      </c>
      <c r="C1979" s="13" t="s">
        <v>119</v>
      </c>
    </row>
    <row r="1980" spans="1:3">
      <c r="A1980" s="22">
        <v>3878</v>
      </c>
      <c r="B1980" s="23">
        <v>58414</v>
      </c>
      <c r="C1980" s="13" t="s">
        <v>125</v>
      </c>
    </row>
    <row r="1981" spans="1:3">
      <c r="A1981" s="22">
        <v>3879</v>
      </c>
      <c r="B1981" s="23">
        <v>58444</v>
      </c>
      <c r="C1981" s="13" t="s">
        <v>14</v>
      </c>
    </row>
    <row r="1982" spans="1:3">
      <c r="A1982" s="22">
        <v>3880</v>
      </c>
      <c r="B1982" s="23">
        <v>58473</v>
      </c>
      <c r="C1982" s="13" t="s">
        <v>27</v>
      </c>
    </row>
    <row r="1983" spans="1:3">
      <c r="A1983" s="22">
        <v>3881</v>
      </c>
      <c r="B1983" s="23">
        <v>58503</v>
      </c>
      <c r="C1983" s="13" t="s">
        <v>38</v>
      </c>
    </row>
    <row r="1984" spans="1:3">
      <c r="A1984" s="22">
        <v>3882</v>
      </c>
      <c r="B1984" s="23">
        <v>58532</v>
      </c>
      <c r="C1984" s="13" t="s">
        <v>47</v>
      </c>
    </row>
    <row r="1985" spans="1:3">
      <c r="A1985" s="22">
        <v>3883</v>
      </c>
      <c r="B1985" s="23">
        <v>58561</v>
      </c>
      <c r="C1985" s="13" t="s">
        <v>57</v>
      </c>
    </row>
    <row r="1986" spans="1:3">
      <c r="A1986" s="22">
        <v>3884</v>
      </c>
      <c r="B1986" s="23">
        <v>58591</v>
      </c>
      <c r="C1986" s="13" t="s">
        <v>66</v>
      </c>
    </row>
    <row r="1987" spans="1:3">
      <c r="A1987" s="22">
        <v>3885</v>
      </c>
      <c r="B1987" s="23">
        <v>58620</v>
      </c>
      <c r="C1987" s="13" t="s">
        <v>75</v>
      </c>
    </row>
    <row r="1988" spans="1:3">
      <c r="A1988" s="22">
        <v>3886</v>
      </c>
      <c r="B1988" s="23">
        <v>58649</v>
      </c>
      <c r="C1988" s="13" t="s">
        <v>84</v>
      </c>
    </row>
    <row r="1989" spans="1:3">
      <c r="A1989" s="22">
        <v>3887</v>
      </c>
      <c r="B1989" s="23">
        <v>58679</v>
      </c>
      <c r="C1989" s="13" t="s">
        <v>93</v>
      </c>
    </row>
    <row r="1990" spans="1:3">
      <c r="A1990" s="22">
        <v>3888</v>
      </c>
      <c r="B1990" s="23">
        <v>58708</v>
      </c>
      <c r="C1990" s="13" t="s">
        <v>110</v>
      </c>
    </row>
    <row r="1991" spans="1:3">
      <c r="A1991" s="22">
        <v>3889</v>
      </c>
      <c r="B1991" s="23">
        <v>58738</v>
      </c>
      <c r="C1991" s="13" t="s">
        <v>119</v>
      </c>
    </row>
    <row r="1992" spans="1:3">
      <c r="A1992" s="22">
        <v>3890</v>
      </c>
      <c r="B1992" s="23">
        <v>58768</v>
      </c>
      <c r="C1992" s="13" t="s">
        <v>125</v>
      </c>
    </row>
    <row r="1993" spans="1:3">
      <c r="A1993" s="22">
        <v>3891</v>
      </c>
      <c r="B1993" s="23">
        <v>58798</v>
      </c>
      <c r="C1993" s="13" t="s">
        <v>14</v>
      </c>
    </row>
    <row r="1994" spans="1:3">
      <c r="A1994" s="22">
        <v>3892</v>
      </c>
      <c r="B1994" s="23">
        <v>58827</v>
      </c>
      <c r="C1994" s="13" t="s">
        <v>27</v>
      </c>
    </row>
    <row r="1995" spans="1:3">
      <c r="A1995" s="22">
        <v>3893</v>
      </c>
      <c r="B1995" s="23">
        <v>58857</v>
      </c>
      <c r="C1995" s="13" t="s">
        <v>38</v>
      </c>
    </row>
    <row r="1996" spans="1:3">
      <c r="A1996" s="22">
        <v>3894</v>
      </c>
      <c r="B1996" s="23">
        <v>58887</v>
      </c>
      <c r="C1996" s="13" t="s">
        <v>47</v>
      </c>
    </row>
    <row r="1997" spans="1:3">
      <c r="A1997" s="22">
        <v>3895</v>
      </c>
      <c r="B1997" s="23">
        <v>58916</v>
      </c>
      <c r="C1997" s="13" t="s">
        <v>260</v>
      </c>
    </row>
    <row r="1998" spans="1:3">
      <c r="A1998" s="22">
        <v>3896</v>
      </c>
      <c r="B1998" s="23">
        <v>58945</v>
      </c>
      <c r="C1998" s="13" t="s">
        <v>57</v>
      </c>
    </row>
    <row r="1999" spans="1:3">
      <c r="A1999" s="22">
        <v>3897</v>
      </c>
      <c r="B1999" s="23">
        <v>58975</v>
      </c>
      <c r="C1999" s="13" t="s">
        <v>66</v>
      </c>
    </row>
    <row r="2000" spans="1:3">
      <c r="A2000" s="22">
        <v>3898</v>
      </c>
      <c r="B2000" s="23">
        <v>59004</v>
      </c>
      <c r="C2000" s="13" t="s">
        <v>75</v>
      </c>
    </row>
    <row r="2001" spans="1:3">
      <c r="A2001" s="22">
        <v>3899</v>
      </c>
      <c r="B2001" s="23">
        <v>59033</v>
      </c>
      <c r="C2001" s="13" t="s">
        <v>84</v>
      </c>
    </row>
    <row r="2002" spans="1:3">
      <c r="A2002" s="22">
        <v>3900</v>
      </c>
      <c r="B2002" s="23">
        <v>59063</v>
      </c>
      <c r="C2002" s="13" t="s">
        <v>93</v>
      </c>
    </row>
    <row r="2003" spans="1:3">
      <c r="A2003" s="22">
        <v>3901</v>
      </c>
      <c r="B2003" s="23">
        <v>59092</v>
      </c>
      <c r="C2003" s="13" t="s">
        <v>110</v>
      </c>
    </row>
    <row r="2004" spans="1:3">
      <c r="A2004" s="22">
        <v>3902</v>
      </c>
      <c r="B2004" s="23">
        <v>59122</v>
      </c>
      <c r="C2004" s="13" t="s">
        <v>119</v>
      </c>
    </row>
    <row r="2005" spans="1:3">
      <c r="A2005" s="22">
        <v>3903</v>
      </c>
      <c r="B2005" s="23">
        <v>59152</v>
      </c>
      <c r="C2005" s="13" t="s">
        <v>125</v>
      </c>
    </row>
    <row r="2006" spans="1:3">
      <c r="A2006" s="22">
        <v>3904</v>
      </c>
      <c r="B2006" s="23">
        <v>59182</v>
      </c>
      <c r="C2006" s="13" t="s">
        <v>14</v>
      </c>
    </row>
    <row r="2007" spans="1:3">
      <c r="A2007" s="22">
        <v>3905</v>
      </c>
      <c r="B2007" s="23">
        <v>59211</v>
      </c>
      <c r="C2007" s="13" t="s">
        <v>27</v>
      </c>
    </row>
    <row r="2008" spans="1:3">
      <c r="A2008" s="22">
        <v>3906</v>
      </c>
      <c r="B2008" s="23">
        <v>59241</v>
      </c>
      <c r="C2008" s="13" t="s">
        <v>38</v>
      </c>
    </row>
    <row r="2009" spans="1:3">
      <c r="A2009" s="22">
        <v>3907</v>
      </c>
      <c r="B2009" s="23">
        <v>59271</v>
      </c>
      <c r="C2009" s="13" t="s">
        <v>47</v>
      </c>
    </row>
    <row r="2010" spans="1:3">
      <c r="A2010" s="22">
        <v>3908</v>
      </c>
      <c r="B2010" s="23">
        <v>59300</v>
      </c>
      <c r="C2010" s="13" t="s">
        <v>57</v>
      </c>
    </row>
    <row r="2011" spans="1:3">
      <c r="A2011" s="22">
        <v>3909</v>
      </c>
      <c r="B2011" s="23">
        <v>59329</v>
      </c>
      <c r="C2011" s="13" t="s">
        <v>66</v>
      </c>
    </row>
    <row r="2012" spans="1:3">
      <c r="A2012" s="22">
        <v>3910</v>
      </c>
      <c r="B2012" s="23">
        <v>59359</v>
      </c>
      <c r="C2012" s="13" t="s">
        <v>75</v>
      </c>
    </row>
    <row r="2013" spans="1:3">
      <c r="A2013" s="22">
        <v>3911</v>
      </c>
      <c r="B2013" s="23">
        <v>59388</v>
      </c>
      <c r="C2013" s="13" t="s">
        <v>84</v>
      </c>
    </row>
    <row r="2014" spans="1:3">
      <c r="A2014" s="22">
        <v>3912</v>
      </c>
      <c r="B2014" s="23">
        <v>59417</v>
      </c>
      <c r="C2014" s="13" t="s">
        <v>93</v>
      </c>
    </row>
    <row r="2015" spans="1:3">
      <c r="A2015" s="22">
        <v>3913</v>
      </c>
      <c r="B2015" s="23">
        <v>59447</v>
      </c>
      <c r="C2015" s="13" t="s">
        <v>110</v>
      </c>
    </row>
    <row r="2016" spans="1:3">
      <c r="A2016" s="22">
        <v>3914</v>
      </c>
      <c r="B2016" s="23">
        <v>59476</v>
      </c>
      <c r="C2016" s="13" t="s">
        <v>119</v>
      </c>
    </row>
    <row r="2017" spans="1:3">
      <c r="A2017" s="22">
        <v>3915</v>
      </c>
      <c r="B2017" s="23">
        <v>59506</v>
      </c>
      <c r="C2017" s="13" t="s">
        <v>125</v>
      </c>
    </row>
    <row r="2018" spans="1:3">
      <c r="A2018" s="22">
        <v>3916</v>
      </c>
      <c r="B2018" s="23">
        <v>59536</v>
      </c>
      <c r="C2018" s="13" t="s">
        <v>14</v>
      </c>
    </row>
    <row r="2019" spans="1:3">
      <c r="A2019" s="22">
        <v>3917</v>
      </c>
      <c r="B2019" s="23">
        <v>59565</v>
      </c>
      <c r="C2019" s="13" t="s">
        <v>27</v>
      </c>
    </row>
    <row r="2020" spans="1:3">
      <c r="A2020" s="22">
        <v>3918</v>
      </c>
      <c r="B2020" s="23">
        <v>59595</v>
      </c>
      <c r="C2020" s="13" t="s">
        <v>38</v>
      </c>
    </row>
    <row r="2021" spans="1:3">
      <c r="A2021" s="22">
        <v>3919</v>
      </c>
      <c r="B2021" s="23">
        <v>59625</v>
      </c>
      <c r="C2021" s="13" t="s">
        <v>47</v>
      </c>
    </row>
    <row r="2022" spans="1:3">
      <c r="A2022" s="22">
        <v>3920</v>
      </c>
      <c r="B2022" s="23">
        <v>59654</v>
      </c>
      <c r="C2022" s="13" t="s">
        <v>57</v>
      </c>
    </row>
    <row r="2023" spans="1:3">
      <c r="A2023" s="22">
        <v>3921</v>
      </c>
      <c r="B2023" s="23">
        <v>59684</v>
      </c>
      <c r="C2023" s="13" t="s">
        <v>66</v>
      </c>
    </row>
    <row r="2024" spans="1:3">
      <c r="A2024" s="22">
        <v>3922</v>
      </c>
      <c r="B2024" s="23">
        <v>59713</v>
      </c>
      <c r="C2024" s="13" t="s">
        <v>75</v>
      </c>
    </row>
    <row r="2025" spans="1:3">
      <c r="A2025" s="22">
        <v>3923</v>
      </c>
      <c r="B2025" s="23">
        <v>59743</v>
      </c>
      <c r="C2025" s="13" t="s">
        <v>84</v>
      </c>
    </row>
    <row r="2026" spans="1:3">
      <c r="A2026" s="22">
        <v>3924</v>
      </c>
      <c r="B2026" s="23">
        <v>59772</v>
      </c>
      <c r="C2026" s="13" t="s">
        <v>259</v>
      </c>
    </row>
    <row r="2027" spans="1:3">
      <c r="A2027" s="22">
        <v>3925</v>
      </c>
      <c r="B2027" s="23">
        <v>59801</v>
      </c>
      <c r="C2027" s="13" t="s">
        <v>93</v>
      </c>
    </row>
    <row r="2028" spans="1:3">
      <c r="A2028" s="22">
        <v>3926</v>
      </c>
      <c r="B2028" s="23">
        <v>59831</v>
      </c>
      <c r="C2028" s="13" t="s">
        <v>110</v>
      </c>
    </row>
    <row r="2029" spans="1:3">
      <c r="A2029" s="22">
        <v>3927</v>
      </c>
      <c r="B2029" s="23">
        <v>59860</v>
      </c>
      <c r="C2029" s="13" t="s">
        <v>119</v>
      </c>
    </row>
    <row r="2030" spans="1:3">
      <c r="A2030" s="22">
        <v>3928</v>
      </c>
      <c r="B2030" s="23">
        <v>59890</v>
      </c>
      <c r="C2030" s="13" t="s">
        <v>125</v>
      </c>
    </row>
    <row r="2031" spans="1:3">
      <c r="A2031" s="22">
        <v>3929</v>
      </c>
      <c r="B2031" s="23">
        <v>59919</v>
      </c>
      <c r="C2031" s="13" t="s">
        <v>14</v>
      </c>
    </row>
    <row r="2032" spans="1:3">
      <c r="A2032" s="22">
        <v>3930</v>
      </c>
      <c r="B2032" s="23">
        <v>59949</v>
      </c>
      <c r="C2032" s="13" t="s">
        <v>27</v>
      </c>
    </row>
    <row r="2033" spans="1:3">
      <c r="A2033" s="22">
        <v>3931</v>
      </c>
      <c r="B2033" s="23">
        <v>59979</v>
      </c>
      <c r="C2033" s="13" t="s">
        <v>38</v>
      </c>
    </row>
    <row r="2034" spans="1:3">
      <c r="A2034" s="22">
        <v>3932</v>
      </c>
      <c r="B2034" s="23">
        <v>60009</v>
      </c>
      <c r="C2034" s="13" t="s">
        <v>47</v>
      </c>
    </row>
    <row r="2035" spans="1:3">
      <c r="A2035" s="22">
        <v>3933</v>
      </c>
      <c r="B2035" s="23">
        <v>60038</v>
      </c>
      <c r="C2035" s="13" t="s">
        <v>57</v>
      </c>
    </row>
    <row r="2036" spans="1:3">
      <c r="A2036" s="22">
        <v>3934</v>
      </c>
      <c r="B2036" s="23">
        <v>60068</v>
      </c>
      <c r="C2036" s="13" t="s">
        <v>66</v>
      </c>
    </row>
    <row r="2037" spans="1:3">
      <c r="A2037" s="22">
        <v>3935</v>
      </c>
      <c r="B2037" s="23">
        <v>60097</v>
      </c>
      <c r="C2037" s="13" t="s">
        <v>75</v>
      </c>
    </row>
    <row r="2038" spans="1:3">
      <c r="A2038" s="22">
        <v>3936</v>
      </c>
      <c r="B2038" s="23">
        <v>60127</v>
      </c>
      <c r="C2038" s="13" t="s">
        <v>84</v>
      </c>
    </row>
    <row r="2039" spans="1:3">
      <c r="A2039" s="22">
        <v>3937</v>
      </c>
      <c r="B2039" s="23">
        <v>60156</v>
      </c>
      <c r="C2039" s="13" t="s">
        <v>93</v>
      </c>
    </row>
    <row r="2040" spans="1:3">
      <c r="A2040" s="22">
        <v>3938</v>
      </c>
      <c r="B2040" s="23">
        <v>60185</v>
      </c>
      <c r="C2040" s="13" t="s">
        <v>110</v>
      </c>
    </row>
    <row r="2041" spans="1:3">
      <c r="A2041" s="22">
        <v>3939</v>
      </c>
      <c r="B2041" s="23">
        <v>60215</v>
      </c>
      <c r="C2041" s="13" t="s">
        <v>119</v>
      </c>
    </row>
    <row r="2042" spans="1:3">
      <c r="A2042" s="22">
        <v>3940</v>
      </c>
      <c r="B2042" s="23">
        <v>60244</v>
      </c>
      <c r="C2042" s="13" t="s">
        <v>125</v>
      </c>
    </row>
    <row r="2043" spans="1:3">
      <c r="A2043" s="22">
        <v>3941</v>
      </c>
      <c r="B2043" s="23">
        <v>60274</v>
      </c>
      <c r="C2043" s="13" t="s">
        <v>14</v>
      </c>
    </row>
    <row r="2044" spans="1:3">
      <c r="A2044" s="22">
        <v>3942</v>
      </c>
      <c r="B2044" s="23">
        <v>60303</v>
      </c>
      <c r="C2044" s="13" t="s">
        <v>27</v>
      </c>
    </row>
    <row r="2045" spans="1:3">
      <c r="A2045" s="22">
        <v>3943</v>
      </c>
      <c r="B2045" s="23">
        <v>60333</v>
      </c>
      <c r="C2045" s="13" t="s">
        <v>38</v>
      </c>
    </row>
    <row r="2046" spans="1:3">
      <c r="A2046" s="22">
        <v>3944</v>
      </c>
      <c r="B2046" s="23">
        <v>60363</v>
      </c>
      <c r="C2046" s="13" t="s">
        <v>47</v>
      </c>
    </row>
    <row r="2047" spans="1:3">
      <c r="A2047" s="22">
        <v>3945</v>
      </c>
      <c r="B2047" s="23">
        <v>60392</v>
      </c>
      <c r="C2047" s="13" t="s">
        <v>57</v>
      </c>
    </row>
    <row r="2048" spans="1:3">
      <c r="A2048" s="22">
        <v>3946</v>
      </c>
      <c r="B2048" s="23">
        <v>60422</v>
      </c>
      <c r="C2048" s="13" t="s">
        <v>66</v>
      </c>
    </row>
    <row r="2049" spans="1:3">
      <c r="A2049" s="22">
        <v>3947</v>
      </c>
      <c r="B2049" s="23">
        <v>60452</v>
      </c>
      <c r="C2049" s="13" t="s">
        <v>75</v>
      </c>
    </row>
    <row r="2050" spans="1:3">
      <c r="A2050" s="22">
        <v>3948</v>
      </c>
      <c r="B2050" s="23">
        <v>60481</v>
      </c>
      <c r="C2050" s="13" t="s">
        <v>84</v>
      </c>
    </row>
    <row r="2051" spans="1:3">
      <c r="A2051" s="22">
        <v>3949</v>
      </c>
      <c r="B2051" s="23">
        <v>60511</v>
      </c>
      <c r="C2051" s="13" t="s">
        <v>93</v>
      </c>
    </row>
    <row r="2052" spans="1:3">
      <c r="A2052" s="22">
        <v>3950</v>
      </c>
      <c r="B2052" s="23">
        <v>60540</v>
      </c>
      <c r="C2052" s="13" t="s">
        <v>110</v>
      </c>
    </row>
    <row r="2053" spans="1:3">
      <c r="A2053" s="22">
        <v>3951</v>
      </c>
      <c r="B2053" s="23">
        <v>60569</v>
      </c>
      <c r="C2053" s="13" t="s">
        <v>119</v>
      </c>
    </row>
    <row r="2054" spans="1:3">
      <c r="A2054" s="22">
        <v>3952</v>
      </c>
      <c r="B2054" s="23">
        <v>60599</v>
      </c>
      <c r="C2054" s="13" t="s">
        <v>125</v>
      </c>
    </row>
    <row r="2055" spans="1:3">
      <c r="A2055" s="22">
        <v>3953</v>
      </c>
      <c r="B2055" s="23">
        <v>60628</v>
      </c>
      <c r="C2055" s="13" t="s">
        <v>14</v>
      </c>
    </row>
    <row r="2056" spans="1:3">
      <c r="A2056" s="22">
        <v>3954</v>
      </c>
      <c r="B2056" s="23">
        <v>60658</v>
      </c>
      <c r="C2056" s="13" t="s">
        <v>27</v>
      </c>
    </row>
    <row r="2057" spans="1:3">
      <c r="A2057" s="22">
        <v>3955</v>
      </c>
      <c r="B2057" s="23">
        <v>60687</v>
      </c>
      <c r="C2057" s="13" t="s">
        <v>38</v>
      </c>
    </row>
    <row r="2058" spans="1:3">
      <c r="A2058" s="22">
        <v>3956</v>
      </c>
      <c r="B2058" s="23">
        <v>60717</v>
      </c>
      <c r="C2058" s="13" t="s">
        <v>47</v>
      </c>
    </row>
    <row r="2059" spans="1:3">
      <c r="A2059" s="22">
        <v>3957</v>
      </c>
      <c r="B2059" s="23">
        <v>60746</v>
      </c>
      <c r="C2059" s="13" t="s">
        <v>57</v>
      </c>
    </row>
    <row r="2060" spans="1:3">
      <c r="A2060" s="22">
        <v>3958</v>
      </c>
      <c r="B2060" s="23">
        <v>60776</v>
      </c>
      <c r="C2060" s="13" t="s">
        <v>66</v>
      </c>
    </row>
    <row r="2061" spans="1:3">
      <c r="A2061" s="22">
        <v>3959</v>
      </c>
      <c r="B2061" s="23">
        <v>60806</v>
      </c>
      <c r="C2061" s="13" t="s">
        <v>221</v>
      </c>
    </row>
    <row r="2062" spans="1:3">
      <c r="A2062" s="22">
        <v>3960</v>
      </c>
      <c r="B2062" s="23">
        <v>60835</v>
      </c>
      <c r="C2062" s="13" t="s">
        <v>75</v>
      </c>
    </row>
    <row r="2063" spans="1:3">
      <c r="A2063" s="22">
        <v>3961</v>
      </c>
      <c r="B2063" s="23">
        <v>60865</v>
      </c>
      <c r="C2063" s="13" t="s">
        <v>84</v>
      </c>
    </row>
    <row r="2064" spans="1:3">
      <c r="A2064" s="22">
        <v>3962</v>
      </c>
      <c r="B2064" s="23">
        <v>60894</v>
      </c>
      <c r="C2064" s="13" t="s">
        <v>93</v>
      </c>
    </row>
    <row r="2065" spans="1:3">
      <c r="A2065" s="22">
        <v>3963</v>
      </c>
      <c r="B2065" s="23">
        <v>60924</v>
      </c>
      <c r="C2065" s="13" t="s">
        <v>110</v>
      </c>
    </row>
    <row r="2066" spans="1:3">
      <c r="A2066" s="22">
        <v>3964</v>
      </c>
      <c r="B2066" s="23">
        <v>60953</v>
      </c>
      <c r="C2066" s="13" t="s">
        <v>119</v>
      </c>
    </row>
    <row r="2067" spans="1:3">
      <c r="A2067" s="22">
        <v>3965</v>
      </c>
      <c r="B2067" s="23">
        <v>60983</v>
      </c>
      <c r="C2067" s="13" t="s">
        <v>125</v>
      </c>
    </row>
    <row r="2068" spans="1:3">
      <c r="A2068" s="22">
        <v>3966</v>
      </c>
      <c r="B2068" s="23">
        <v>61012</v>
      </c>
      <c r="C2068" s="13" t="s">
        <v>14</v>
      </c>
    </row>
    <row r="2069" spans="1:3">
      <c r="A2069" s="22">
        <v>3967</v>
      </c>
      <c r="B2069" s="23">
        <v>61042</v>
      </c>
      <c r="C2069" s="13" t="s">
        <v>27</v>
      </c>
    </row>
    <row r="2070" spans="1:3">
      <c r="A2070" s="22">
        <v>3968</v>
      </c>
      <c r="B2070" s="23">
        <v>61071</v>
      </c>
      <c r="C2070" s="13" t="s">
        <v>38</v>
      </c>
    </row>
    <row r="2071" spans="1:3">
      <c r="A2071" s="22">
        <v>3969</v>
      </c>
      <c r="B2071" s="23">
        <v>61101</v>
      </c>
      <c r="C2071" s="13" t="s">
        <v>47</v>
      </c>
    </row>
    <row r="2072" spans="1:3">
      <c r="A2072" s="22">
        <v>3970</v>
      </c>
      <c r="B2072" s="23">
        <v>61130</v>
      </c>
      <c r="C2072" s="13" t="s">
        <v>57</v>
      </c>
    </row>
    <row r="2073" spans="1:3">
      <c r="A2073" s="22">
        <v>3971</v>
      </c>
      <c r="B2073" s="23">
        <v>61160</v>
      </c>
      <c r="C2073" s="13" t="s">
        <v>66</v>
      </c>
    </row>
    <row r="2074" spans="1:3">
      <c r="A2074" s="22">
        <v>3972</v>
      </c>
      <c r="B2074" s="23">
        <v>61189</v>
      </c>
      <c r="C2074" s="13" t="s">
        <v>75</v>
      </c>
    </row>
    <row r="2075" spans="1:3">
      <c r="A2075" s="22">
        <v>3973</v>
      </c>
      <c r="B2075" s="23">
        <v>61219</v>
      </c>
      <c r="C2075" s="13" t="s">
        <v>84</v>
      </c>
    </row>
    <row r="2076" spans="1:3">
      <c r="A2076" s="22">
        <v>3974</v>
      </c>
      <c r="B2076" s="23">
        <v>61249</v>
      </c>
      <c r="C2076" s="13" t="s">
        <v>93</v>
      </c>
    </row>
    <row r="2077" spans="1:3">
      <c r="A2077" s="22">
        <v>3975</v>
      </c>
      <c r="B2077" s="23">
        <v>61278</v>
      </c>
      <c r="C2077" s="13" t="s">
        <v>110</v>
      </c>
    </row>
    <row r="2078" spans="1:3">
      <c r="A2078" s="22">
        <v>3976</v>
      </c>
      <c r="B2078" s="23">
        <v>61308</v>
      </c>
      <c r="C2078" s="13" t="s">
        <v>119</v>
      </c>
    </row>
    <row r="2079" spans="1:3">
      <c r="A2079" s="22">
        <v>3977</v>
      </c>
      <c r="B2079" s="23">
        <v>61337</v>
      </c>
      <c r="C2079" s="13" t="s">
        <v>125</v>
      </c>
    </row>
    <row r="2080" spans="1:3">
      <c r="A2080" s="22">
        <v>3978</v>
      </c>
      <c r="B2080" s="23">
        <v>61367</v>
      </c>
      <c r="C2080" s="13" t="s">
        <v>14</v>
      </c>
    </row>
    <row r="2081" spans="1:3">
      <c r="A2081" s="22">
        <v>3979</v>
      </c>
      <c r="B2081" s="23">
        <v>61396</v>
      </c>
      <c r="C2081" s="13" t="s">
        <v>27</v>
      </c>
    </row>
    <row r="2082" spans="1:3">
      <c r="A2082" s="22">
        <v>3980</v>
      </c>
      <c r="B2082" s="23">
        <v>61426</v>
      </c>
      <c r="C2082" s="13" t="s">
        <v>38</v>
      </c>
    </row>
    <row r="2083" spans="1:3">
      <c r="A2083" s="22">
        <v>3981</v>
      </c>
      <c r="B2083" s="23">
        <v>61455</v>
      </c>
      <c r="C2083" s="13" t="s">
        <v>47</v>
      </c>
    </row>
    <row r="2084" spans="1:3">
      <c r="A2084" s="22">
        <v>3982</v>
      </c>
      <c r="B2084" s="23">
        <v>61485</v>
      </c>
      <c r="C2084" s="13" t="s">
        <v>57</v>
      </c>
    </row>
    <row r="2085" spans="1:3">
      <c r="A2085" s="22">
        <v>3983</v>
      </c>
      <c r="B2085" s="23">
        <v>61514</v>
      </c>
      <c r="C2085" s="13" t="s">
        <v>66</v>
      </c>
    </row>
    <row r="2086" spans="1:3">
      <c r="A2086" s="22">
        <v>3984</v>
      </c>
      <c r="B2086" s="23">
        <v>61543</v>
      </c>
      <c r="C2086" s="13" t="s">
        <v>75</v>
      </c>
    </row>
    <row r="2087" spans="1:3">
      <c r="A2087" s="22">
        <v>3985</v>
      </c>
      <c r="B2087" s="23">
        <v>61573</v>
      </c>
      <c r="C2087" s="13" t="s">
        <v>84</v>
      </c>
    </row>
    <row r="2088" spans="1:3">
      <c r="A2088" s="22">
        <v>3986</v>
      </c>
      <c r="B2088" s="23">
        <v>61603</v>
      </c>
      <c r="C2088" s="13" t="s">
        <v>93</v>
      </c>
    </row>
    <row r="2089" spans="1:3">
      <c r="A2089" s="22">
        <v>3987</v>
      </c>
      <c r="B2089" s="23">
        <v>61632</v>
      </c>
      <c r="C2089" s="13" t="s">
        <v>110</v>
      </c>
    </row>
    <row r="2090" spans="1:3">
      <c r="A2090" s="22">
        <v>3988</v>
      </c>
      <c r="B2090" s="23">
        <v>61662</v>
      </c>
      <c r="C2090" s="13" t="s">
        <v>119</v>
      </c>
    </row>
    <row r="2091" spans="1:3">
      <c r="A2091" s="22">
        <v>3989</v>
      </c>
      <c r="B2091" s="23">
        <v>61692</v>
      </c>
      <c r="C2091" s="13" t="s">
        <v>125</v>
      </c>
    </row>
    <row r="2092" spans="1:3">
      <c r="A2092" s="22">
        <v>3990</v>
      </c>
      <c r="B2092" s="23">
        <v>61721</v>
      </c>
      <c r="C2092" s="13" t="s">
        <v>14</v>
      </c>
    </row>
    <row r="2093" spans="1:3">
      <c r="A2093" s="22">
        <v>3991</v>
      </c>
      <c r="B2093" s="23">
        <v>61751</v>
      </c>
      <c r="C2093" s="13" t="s">
        <v>27</v>
      </c>
    </row>
    <row r="2094" spans="1:3">
      <c r="A2094" s="22">
        <v>3992</v>
      </c>
      <c r="B2094" s="23">
        <v>61780</v>
      </c>
      <c r="C2094" s="13" t="s">
        <v>38</v>
      </c>
    </row>
    <row r="2095" spans="1:3">
      <c r="A2095" s="22">
        <v>3993</v>
      </c>
      <c r="B2095" s="23">
        <v>61810</v>
      </c>
      <c r="C2095" s="13" t="s">
        <v>47</v>
      </c>
    </row>
    <row r="2096" spans="1:3">
      <c r="A2096" s="22">
        <v>3994</v>
      </c>
      <c r="B2096" s="23">
        <v>61839</v>
      </c>
      <c r="C2096" s="13" t="s">
        <v>57</v>
      </c>
    </row>
    <row r="2097" spans="1:3">
      <c r="A2097" s="22">
        <v>3995</v>
      </c>
      <c r="B2097" s="23">
        <v>61869</v>
      </c>
      <c r="C2097" s="13" t="s">
        <v>256</v>
      </c>
    </row>
    <row r="2098" spans="1:3">
      <c r="A2098" s="22">
        <v>3996</v>
      </c>
      <c r="B2098" s="23">
        <v>61898</v>
      </c>
      <c r="C2098" s="13" t="s">
        <v>66</v>
      </c>
    </row>
    <row r="2099" spans="1:3">
      <c r="A2099" s="22">
        <v>3997</v>
      </c>
      <c r="B2099" s="23">
        <v>61927</v>
      </c>
      <c r="C2099" s="13" t="s">
        <v>75</v>
      </c>
    </row>
    <row r="2100" spans="1:3">
      <c r="A2100" s="22">
        <v>3998</v>
      </c>
      <c r="B2100" s="23">
        <v>61957</v>
      </c>
      <c r="C2100" s="13" t="s">
        <v>84</v>
      </c>
    </row>
    <row r="2101" spans="1:3">
      <c r="A2101" s="22">
        <v>3999</v>
      </c>
      <c r="B2101" s="23">
        <v>61986</v>
      </c>
      <c r="C2101" s="13" t="s">
        <v>93</v>
      </c>
    </row>
    <row r="2102" spans="1:3">
      <c r="A2102" s="22">
        <v>4000</v>
      </c>
      <c r="B2102" s="23">
        <v>62016</v>
      </c>
      <c r="C2102" s="13" t="s">
        <v>110</v>
      </c>
    </row>
    <row r="2103" spans="1:3">
      <c r="A2103" s="22">
        <v>4001</v>
      </c>
      <c r="B2103" s="23">
        <v>62046</v>
      </c>
      <c r="C2103" s="13" t="s">
        <v>119</v>
      </c>
    </row>
    <row r="2104" spans="1:3">
      <c r="A2104" s="22">
        <v>4002</v>
      </c>
      <c r="B2104" s="23">
        <v>62076</v>
      </c>
      <c r="C2104" s="13" t="s">
        <v>125</v>
      </c>
    </row>
    <row r="2105" spans="1:3">
      <c r="A2105" s="22">
        <v>4003</v>
      </c>
      <c r="B2105" s="23">
        <v>62105</v>
      </c>
      <c r="C2105" s="13" t="s">
        <v>14</v>
      </c>
    </row>
    <row r="2106" spans="1:3">
      <c r="A2106" s="22">
        <v>4004</v>
      </c>
      <c r="B2106" s="23">
        <v>62135</v>
      </c>
      <c r="C2106" s="13" t="s">
        <v>27</v>
      </c>
    </row>
    <row r="2107" spans="1:3">
      <c r="A2107" s="22">
        <v>4005</v>
      </c>
      <c r="B2107" s="23">
        <v>62164</v>
      </c>
      <c r="C2107" s="13" t="s">
        <v>38</v>
      </c>
    </row>
    <row r="2108" spans="1:3">
      <c r="A2108" s="22">
        <v>4006</v>
      </c>
      <c r="B2108" s="23">
        <v>62194</v>
      </c>
      <c r="C2108" s="13" t="s">
        <v>47</v>
      </c>
    </row>
    <row r="2109" spans="1:3">
      <c r="A2109" s="22">
        <v>4007</v>
      </c>
      <c r="B2109" s="23">
        <v>62223</v>
      </c>
      <c r="C2109" s="13" t="s">
        <v>57</v>
      </c>
    </row>
    <row r="2110" spans="1:3">
      <c r="A2110" s="22">
        <v>4008</v>
      </c>
      <c r="B2110" s="23">
        <v>62253</v>
      </c>
      <c r="C2110" s="13" t="s">
        <v>66</v>
      </c>
    </row>
    <row r="2111" spans="1:3">
      <c r="A2111" s="22">
        <v>4009</v>
      </c>
      <c r="B2111" s="23">
        <v>62282</v>
      </c>
      <c r="C2111" s="13" t="s">
        <v>75</v>
      </c>
    </row>
    <row r="2112" spans="1:3">
      <c r="A2112" s="22">
        <v>4010</v>
      </c>
      <c r="B2112" s="23">
        <v>62311</v>
      </c>
      <c r="C2112" s="13" t="s">
        <v>84</v>
      </c>
    </row>
    <row r="2113" spans="1:3">
      <c r="A2113" s="22">
        <v>4011</v>
      </c>
      <c r="B2113" s="23">
        <v>62341</v>
      </c>
      <c r="C2113" s="13" t="s">
        <v>93</v>
      </c>
    </row>
    <row r="2114" spans="1:3">
      <c r="A2114" s="22">
        <v>4012</v>
      </c>
      <c r="B2114" s="23">
        <v>62370</v>
      </c>
      <c r="C2114" s="13" t="s">
        <v>110</v>
      </c>
    </row>
    <row r="2115" spans="1:3">
      <c r="A2115" s="22">
        <v>4013</v>
      </c>
      <c r="B2115" s="23">
        <v>62400</v>
      </c>
      <c r="C2115" s="13" t="s">
        <v>119</v>
      </c>
    </row>
    <row r="2116" spans="1:3">
      <c r="A2116" s="22">
        <v>4014</v>
      </c>
      <c r="B2116" s="23">
        <v>62430</v>
      </c>
      <c r="C2116" s="13" t="s">
        <v>125</v>
      </c>
    </row>
    <row r="2117" spans="1:3">
      <c r="A2117" s="22">
        <v>4015</v>
      </c>
      <c r="B2117" s="23">
        <v>62459</v>
      </c>
      <c r="C2117" s="13" t="s">
        <v>14</v>
      </c>
    </row>
    <row r="2118" spans="1:3">
      <c r="A2118" s="22">
        <v>4016</v>
      </c>
      <c r="B2118" s="23">
        <v>62489</v>
      </c>
      <c r="C2118" s="13" t="s">
        <v>27</v>
      </c>
    </row>
    <row r="2119" spans="1:3">
      <c r="A2119" s="22">
        <v>4017</v>
      </c>
      <c r="B2119" s="23">
        <v>62519</v>
      </c>
      <c r="C2119" s="13" t="s">
        <v>38</v>
      </c>
    </row>
    <row r="2120" spans="1:3">
      <c r="A2120" s="22">
        <v>4018</v>
      </c>
      <c r="B2120" s="23">
        <v>62548</v>
      </c>
      <c r="C2120" s="13" t="s">
        <v>47</v>
      </c>
    </row>
    <row r="2121" spans="1:3">
      <c r="A2121" s="22">
        <v>4019</v>
      </c>
      <c r="B2121" s="23">
        <v>62578</v>
      </c>
      <c r="C2121" s="13" t="s">
        <v>57</v>
      </c>
    </row>
    <row r="2122" spans="1:3">
      <c r="A2122" s="22">
        <v>4020</v>
      </c>
      <c r="B2122" s="23">
        <v>62607</v>
      </c>
      <c r="C2122" s="13" t="s">
        <v>66</v>
      </c>
    </row>
    <row r="2123" spans="1:3">
      <c r="A2123" s="22">
        <v>4021</v>
      </c>
      <c r="B2123" s="23">
        <v>62637</v>
      </c>
      <c r="C2123" s="13" t="s">
        <v>75</v>
      </c>
    </row>
    <row r="2124" spans="1:3">
      <c r="A2124" s="22">
        <v>4022</v>
      </c>
      <c r="B2124" s="23">
        <v>62666</v>
      </c>
      <c r="C2124" s="13" t="s">
        <v>84</v>
      </c>
    </row>
    <row r="2125" spans="1:3">
      <c r="A2125" s="22">
        <v>4023</v>
      </c>
      <c r="B2125" s="23">
        <v>62695</v>
      </c>
      <c r="C2125" s="13" t="s">
        <v>93</v>
      </c>
    </row>
    <row r="2126" spans="1:3">
      <c r="A2126" s="22">
        <v>4024</v>
      </c>
      <c r="B2126" s="23">
        <v>62725</v>
      </c>
      <c r="C2126" s="13" t="s">
        <v>102</v>
      </c>
    </row>
    <row r="2127" spans="1:3">
      <c r="A2127" s="22">
        <v>4025</v>
      </c>
      <c r="B2127" s="23">
        <v>62754</v>
      </c>
      <c r="C2127" s="13" t="s">
        <v>110</v>
      </c>
    </row>
    <row r="2128" spans="1:3">
      <c r="A2128" s="22">
        <v>4026</v>
      </c>
      <c r="B2128" s="23">
        <v>62784</v>
      </c>
      <c r="C2128" s="13" t="s">
        <v>119</v>
      </c>
    </row>
    <row r="2129" spans="1:3">
      <c r="A2129" s="22">
        <v>4027</v>
      </c>
      <c r="B2129" s="23">
        <v>62813</v>
      </c>
      <c r="C2129" s="13" t="s">
        <v>125</v>
      </c>
    </row>
    <row r="2130" spans="1:3">
      <c r="A2130" s="22">
        <v>4028</v>
      </c>
      <c r="B2130" s="23">
        <v>62843</v>
      </c>
      <c r="C2130" s="13" t="s">
        <v>14</v>
      </c>
    </row>
    <row r="2131" spans="1:3">
      <c r="A2131" s="22">
        <v>4029</v>
      </c>
      <c r="B2131" s="23">
        <v>62873</v>
      </c>
      <c r="C2131" s="13" t="s">
        <v>27</v>
      </c>
    </row>
    <row r="2132" spans="1:3">
      <c r="A2132" s="22">
        <v>4030</v>
      </c>
      <c r="B2132" s="23">
        <v>62903</v>
      </c>
      <c r="C2132" s="13" t="s">
        <v>38</v>
      </c>
    </row>
    <row r="2133" spans="1:3">
      <c r="A2133" s="22">
        <v>4031</v>
      </c>
      <c r="B2133" s="23">
        <v>62932</v>
      </c>
      <c r="C2133" s="13" t="s">
        <v>47</v>
      </c>
    </row>
    <row r="2134" spans="1:3">
      <c r="A2134" s="22">
        <v>4032</v>
      </c>
      <c r="B2134" s="23">
        <v>62962</v>
      </c>
      <c r="C2134" s="13" t="s">
        <v>57</v>
      </c>
    </row>
    <row r="2135" spans="1:3">
      <c r="A2135" s="22">
        <v>4033</v>
      </c>
      <c r="B2135" s="23">
        <v>62991</v>
      </c>
      <c r="C2135" s="13" t="s">
        <v>66</v>
      </c>
    </row>
    <row r="2136" spans="1:3">
      <c r="A2136" s="22">
        <v>4034</v>
      </c>
      <c r="B2136" s="23">
        <v>63021</v>
      </c>
      <c r="C2136" s="13" t="s">
        <v>75</v>
      </c>
    </row>
    <row r="2137" spans="1:3">
      <c r="A2137" s="22">
        <v>4035</v>
      </c>
      <c r="B2137" s="23">
        <v>63050</v>
      </c>
      <c r="C2137" s="13" t="s">
        <v>84</v>
      </c>
    </row>
    <row r="2138" spans="1:3">
      <c r="A2138" s="22">
        <v>4036</v>
      </c>
      <c r="B2138" s="23">
        <v>63079</v>
      </c>
      <c r="C2138" s="13" t="s">
        <v>93</v>
      </c>
    </row>
    <row r="2139" spans="1:3">
      <c r="A2139" s="22">
        <v>4037</v>
      </c>
      <c r="B2139" s="23">
        <v>63109</v>
      </c>
      <c r="C2139" s="13" t="s">
        <v>110</v>
      </c>
    </row>
    <row r="2140" spans="1:3">
      <c r="A2140" s="22">
        <v>4038</v>
      </c>
      <c r="B2140" s="23">
        <v>63138</v>
      </c>
      <c r="C2140" s="13" t="s">
        <v>119</v>
      </c>
    </row>
    <row r="2141" spans="1:3">
      <c r="A2141" s="22">
        <v>4039</v>
      </c>
      <c r="B2141" s="23">
        <v>63168</v>
      </c>
      <c r="C2141" s="13" t="s">
        <v>125</v>
      </c>
    </row>
    <row r="2142" spans="1:3">
      <c r="A2142" s="22">
        <v>4040</v>
      </c>
      <c r="B2142" s="23">
        <v>63197</v>
      </c>
      <c r="C2142" s="13" t="s">
        <v>14</v>
      </c>
    </row>
    <row r="2143" spans="1:3">
      <c r="A2143" s="22">
        <v>4041</v>
      </c>
      <c r="B2143" s="23">
        <v>63227</v>
      </c>
      <c r="C2143" s="13" t="s">
        <v>27</v>
      </c>
    </row>
    <row r="2144" spans="1:3">
      <c r="A2144" s="22">
        <v>4042</v>
      </c>
      <c r="B2144" s="23">
        <v>63257</v>
      </c>
      <c r="C2144" s="13" t="s">
        <v>38</v>
      </c>
    </row>
    <row r="2145" spans="1:3">
      <c r="A2145" s="22">
        <v>4043</v>
      </c>
      <c r="B2145" s="23">
        <v>63286</v>
      </c>
      <c r="C2145" s="13" t="s">
        <v>47</v>
      </c>
    </row>
    <row r="2146" spans="1:3">
      <c r="A2146" s="22">
        <v>4044</v>
      </c>
      <c r="B2146" s="23">
        <v>63316</v>
      </c>
      <c r="C2146" s="13" t="s">
        <v>57</v>
      </c>
    </row>
    <row r="2147" spans="1:3">
      <c r="A2147" s="22">
        <v>4045</v>
      </c>
      <c r="B2147" s="23">
        <v>63346</v>
      </c>
      <c r="C2147" s="13" t="s">
        <v>66</v>
      </c>
    </row>
    <row r="2148" spans="1:3">
      <c r="A2148" s="22">
        <v>4046</v>
      </c>
      <c r="B2148" s="23">
        <v>63375</v>
      </c>
      <c r="C2148" s="13" t="s">
        <v>75</v>
      </c>
    </row>
    <row r="2149" spans="1:3">
      <c r="A2149" s="22">
        <v>4047</v>
      </c>
      <c r="B2149" s="23">
        <v>63405</v>
      </c>
      <c r="C2149" s="13" t="s">
        <v>84</v>
      </c>
    </row>
    <row r="2150" spans="1:3">
      <c r="A2150" s="22">
        <v>4048</v>
      </c>
      <c r="B2150" s="23">
        <v>63434</v>
      </c>
      <c r="C2150" s="13" t="s">
        <v>93</v>
      </c>
    </row>
    <row r="2151" spans="1:3">
      <c r="A2151" s="22">
        <v>4049</v>
      </c>
      <c r="B2151" s="23">
        <v>63463</v>
      </c>
      <c r="C2151" s="13" t="s">
        <v>110</v>
      </c>
    </row>
    <row r="2152" spans="1:3">
      <c r="A2152" s="22">
        <v>4050</v>
      </c>
      <c r="B2152" s="23">
        <v>63493</v>
      </c>
      <c r="C2152" s="13" t="s">
        <v>119</v>
      </c>
    </row>
    <row r="2153" spans="1:3">
      <c r="A2153" s="22">
        <v>4051</v>
      </c>
      <c r="B2153" s="23">
        <v>63522</v>
      </c>
      <c r="C2153" s="13" t="s">
        <v>125</v>
      </c>
    </row>
    <row r="2154" spans="1:3">
      <c r="A2154" s="22">
        <v>4052</v>
      </c>
      <c r="B2154" s="23">
        <v>63552</v>
      </c>
      <c r="C2154" s="13" t="s">
        <v>14</v>
      </c>
    </row>
    <row r="2155" spans="1:3">
      <c r="A2155" s="22">
        <v>4053</v>
      </c>
      <c r="B2155" s="23">
        <v>63581</v>
      </c>
      <c r="C2155" s="13" t="s">
        <v>27</v>
      </c>
    </row>
    <row r="2156" spans="1:3">
      <c r="A2156" s="22">
        <v>4054</v>
      </c>
      <c r="B2156" s="23">
        <v>63611</v>
      </c>
      <c r="C2156" s="13" t="s">
        <v>38</v>
      </c>
    </row>
    <row r="2157" spans="1:3">
      <c r="A2157" s="22">
        <v>4055</v>
      </c>
      <c r="B2157" s="23">
        <v>63640</v>
      </c>
      <c r="C2157" s="13" t="s">
        <v>47</v>
      </c>
    </row>
    <row r="2158" spans="1:3">
      <c r="A2158" s="22">
        <v>4056</v>
      </c>
      <c r="B2158" s="23">
        <v>63670</v>
      </c>
      <c r="C2158" s="13" t="s">
        <v>57</v>
      </c>
    </row>
    <row r="2159" spans="1:3">
      <c r="A2159" s="22">
        <v>4057</v>
      </c>
      <c r="B2159" s="23">
        <v>63700</v>
      </c>
      <c r="C2159" s="13" t="s">
        <v>66</v>
      </c>
    </row>
    <row r="2160" spans="1:3">
      <c r="A2160" s="22">
        <v>4058</v>
      </c>
      <c r="B2160" s="23">
        <v>63729</v>
      </c>
      <c r="C2160" s="13" t="s">
        <v>75</v>
      </c>
    </row>
    <row r="2161" spans="1:3">
      <c r="A2161" s="22">
        <v>4059</v>
      </c>
      <c r="B2161" s="23">
        <v>63759</v>
      </c>
      <c r="C2161" s="13" t="s">
        <v>258</v>
      </c>
    </row>
    <row r="2162" spans="1:3">
      <c r="A2162" s="22">
        <v>4060</v>
      </c>
      <c r="B2162" s="23">
        <v>63788</v>
      </c>
      <c r="C2162" s="13" t="s">
        <v>84</v>
      </c>
    </row>
    <row r="2163" spans="1:3">
      <c r="A2163" s="22">
        <v>4061</v>
      </c>
      <c r="B2163" s="23">
        <v>63818</v>
      </c>
      <c r="C2163" s="13" t="s">
        <v>93</v>
      </c>
    </row>
    <row r="2164" spans="1:3">
      <c r="A2164" s="22">
        <v>4062</v>
      </c>
      <c r="B2164" s="23">
        <v>63847</v>
      </c>
      <c r="C2164" s="13" t="s">
        <v>110</v>
      </c>
    </row>
    <row r="2165" spans="1:3">
      <c r="A2165" s="22">
        <v>4063</v>
      </c>
      <c r="B2165" s="23">
        <v>63877</v>
      </c>
      <c r="C2165" s="13" t="s">
        <v>119</v>
      </c>
    </row>
    <row r="2166" spans="1:3">
      <c r="A2166" s="22">
        <v>4064</v>
      </c>
      <c r="B2166" s="23">
        <v>63906</v>
      </c>
      <c r="C2166" s="13" t="s">
        <v>125</v>
      </c>
    </row>
    <row r="2167" spans="1:3">
      <c r="A2167" s="22">
        <v>4065</v>
      </c>
      <c r="B2167" s="23">
        <v>63936</v>
      </c>
      <c r="C2167" s="13" t="s">
        <v>14</v>
      </c>
    </row>
    <row r="2168" spans="1:3">
      <c r="A2168" s="22">
        <v>4066</v>
      </c>
      <c r="B2168" s="23">
        <v>63965</v>
      </c>
      <c r="C2168" s="13" t="s">
        <v>27</v>
      </c>
    </row>
    <row r="2169" spans="1:3">
      <c r="A2169" s="22">
        <v>4067</v>
      </c>
      <c r="B2169" s="23">
        <v>63995</v>
      </c>
      <c r="C2169" s="13" t="s">
        <v>38</v>
      </c>
    </row>
    <row r="2170" spans="1:3">
      <c r="A2170" s="22">
        <v>4068</v>
      </c>
      <c r="B2170" s="23">
        <v>64024</v>
      </c>
      <c r="C2170" s="13" t="s">
        <v>47</v>
      </c>
    </row>
    <row r="2171" spans="1:3">
      <c r="A2171" s="22">
        <v>4069</v>
      </c>
      <c r="B2171" s="23">
        <v>64054</v>
      </c>
      <c r="C2171" s="13" t="s">
        <v>57</v>
      </c>
    </row>
    <row r="2172" spans="1:3">
      <c r="A2172" s="22">
        <v>4070</v>
      </c>
      <c r="B2172" s="23">
        <v>64083</v>
      </c>
      <c r="C2172" s="13" t="s">
        <v>66</v>
      </c>
    </row>
    <row r="2173" spans="1:3">
      <c r="A2173" s="22">
        <v>4071</v>
      </c>
      <c r="B2173" s="23">
        <v>64113</v>
      </c>
      <c r="C2173" s="13" t="s">
        <v>75</v>
      </c>
    </row>
    <row r="2174" spans="1:3">
      <c r="A2174" s="22">
        <v>4072</v>
      </c>
      <c r="B2174" s="23">
        <v>64143</v>
      </c>
      <c r="C2174" s="13" t="s">
        <v>84</v>
      </c>
    </row>
    <row r="2175" spans="1:3">
      <c r="A2175" s="22">
        <v>4073</v>
      </c>
      <c r="B2175" s="23">
        <v>64172</v>
      </c>
      <c r="C2175" s="13" t="s">
        <v>93</v>
      </c>
    </row>
    <row r="2176" spans="1:3">
      <c r="A2176" s="22">
        <v>4074</v>
      </c>
      <c r="B2176" s="23">
        <v>64202</v>
      </c>
      <c r="C2176" s="13" t="s">
        <v>110</v>
      </c>
    </row>
    <row r="2177" spans="1:3">
      <c r="A2177" s="22">
        <v>4075</v>
      </c>
      <c r="B2177" s="23">
        <v>64231</v>
      </c>
      <c r="C2177" s="13" t="s">
        <v>119</v>
      </c>
    </row>
    <row r="2178" spans="1:3">
      <c r="A2178" s="22">
        <v>4076</v>
      </c>
      <c r="B2178" s="23">
        <v>64261</v>
      </c>
      <c r="C2178" s="13" t="s">
        <v>125</v>
      </c>
    </row>
    <row r="2179" spans="1:3">
      <c r="A2179" s="22">
        <v>4077</v>
      </c>
      <c r="B2179" s="23">
        <v>64290</v>
      </c>
      <c r="C2179" s="13" t="s">
        <v>14</v>
      </c>
    </row>
    <row r="2180" spans="1:3">
      <c r="A2180" s="22">
        <v>4078</v>
      </c>
      <c r="B2180" s="23">
        <v>64320</v>
      </c>
      <c r="C2180" s="13" t="s">
        <v>27</v>
      </c>
    </row>
    <row r="2181" spans="1:3">
      <c r="A2181" s="22">
        <v>4079</v>
      </c>
      <c r="B2181" s="23">
        <v>64349</v>
      </c>
      <c r="C2181" s="13" t="s">
        <v>38</v>
      </c>
    </row>
    <row r="2182" spans="1:3">
      <c r="A2182" s="22">
        <v>4080</v>
      </c>
      <c r="B2182" s="23">
        <v>64379</v>
      </c>
      <c r="C2182" s="13" t="s">
        <v>47</v>
      </c>
    </row>
    <row r="2183" spans="1:3">
      <c r="A2183" s="22">
        <v>4081</v>
      </c>
      <c r="B2183" s="23">
        <v>64408</v>
      </c>
      <c r="C2183" s="13" t="s">
        <v>57</v>
      </c>
    </row>
    <row r="2184" spans="1:3">
      <c r="A2184" s="22">
        <v>4082</v>
      </c>
      <c r="B2184" s="23">
        <v>64438</v>
      </c>
      <c r="C2184" s="13" t="s">
        <v>66</v>
      </c>
    </row>
    <row r="2185" spans="1:3">
      <c r="A2185" s="22">
        <v>4083</v>
      </c>
      <c r="B2185" s="23">
        <v>64467</v>
      </c>
      <c r="C2185" s="13" t="s">
        <v>75</v>
      </c>
    </row>
    <row r="2186" spans="1:3">
      <c r="A2186" s="22">
        <v>4084</v>
      </c>
      <c r="B2186" s="23">
        <v>64497</v>
      </c>
      <c r="C2186" s="13" t="s">
        <v>84</v>
      </c>
    </row>
    <row r="2187" spans="1:3">
      <c r="A2187" s="22">
        <v>4085</v>
      </c>
      <c r="B2187" s="23">
        <v>64526</v>
      </c>
      <c r="C2187" s="13" t="s">
        <v>93</v>
      </c>
    </row>
    <row r="2188" spans="1:3">
      <c r="A2188" s="22">
        <v>4086</v>
      </c>
      <c r="B2188" s="23">
        <v>64556</v>
      </c>
      <c r="C2188" s="13" t="s">
        <v>110</v>
      </c>
    </row>
    <row r="2189" spans="1:3">
      <c r="A2189" s="22">
        <v>4087</v>
      </c>
      <c r="B2189" s="23">
        <v>64586</v>
      </c>
      <c r="C2189" s="13" t="s">
        <v>119</v>
      </c>
    </row>
    <row r="2190" spans="1:3">
      <c r="A2190" s="22">
        <v>4088</v>
      </c>
      <c r="B2190" s="23">
        <v>64615</v>
      </c>
      <c r="C2190" s="13" t="s">
        <v>125</v>
      </c>
    </row>
    <row r="2191" spans="1:3">
      <c r="A2191" s="22">
        <v>4089</v>
      </c>
      <c r="B2191" s="23">
        <v>64645</v>
      </c>
      <c r="C2191" s="13" t="s">
        <v>14</v>
      </c>
    </row>
    <row r="2192" spans="1:3">
      <c r="A2192" s="22">
        <v>4090</v>
      </c>
      <c r="B2192" s="23">
        <v>64674</v>
      </c>
      <c r="C2192" s="13" t="s">
        <v>27</v>
      </c>
    </row>
    <row r="2193" spans="1:3">
      <c r="A2193" s="22">
        <v>4091</v>
      </c>
      <c r="B2193" s="23">
        <v>64704</v>
      </c>
      <c r="C2193" s="13" t="s">
        <v>38</v>
      </c>
    </row>
    <row r="2194" spans="1:3">
      <c r="A2194" s="22">
        <v>4092</v>
      </c>
      <c r="B2194" s="23">
        <v>64733</v>
      </c>
      <c r="C2194" s="13" t="s">
        <v>47</v>
      </c>
    </row>
    <row r="2195" spans="1:3">
      <c r="A2195" s="22">
        <v>4093</v>
      </c>
      <c r="B2195" s="23">
        <v>64763</v>
      </c>
      <c r="C2195" s="13" t="s">
        <v>57</v>
      </c>
    </row>
    <row r="2196" spans="1:3">
      <c r="A2196" s="22">
        <v>4094</v>
      </c>
      <c r="B2196" s="23">
        <v>64792</v>
      </c>
      <c r="C2196" s="13" t="s">
        <v>256</v>
      </c>
    </row>
    <row r="2197" spans="1:3">
      <c r="A2197" s="22">
        <v>4095</v>
      </c>
      <c r="B2197" s="23">
        <v>64821</v>
      </c>
      <c r="C2197" s="13" t="s">
        <v>66</v>
      </c>
    </row>
    <row r="2198" spans="1:3">
      <c r="A2198" s="22">
        <v>4096</v>
      </c>
      <c r="B2198" s="23">
        <v>64851</v>
      </c>
      <c r="C2198" s="13" t="s">
        <v>75</v>
      </c>
    </row>
    <row r="2199" spans="1:3">
      <c r="A2199" s="22">
        <v>4097</v>
      </c>
      <c r="B2199" s="23">
        <v>64880</v>
      </c>
      <c r="C2199" s="13" t="s">
        <v>84</v>
      </c>
    </row>
    <row r="2200" spans="1:3">
      <c r="A2200" s="22">
        <v>4098</v>
      </c>
      <c r="B2200" s="23">
        <v>64910</v>
      </c>
      <c r="C2200" s="13" t="s">
        <v>93</v>
      </c>
    </row>
    <row r="2201" spans="1:3">
      <c r="A2201" s="22">
        <v>4099</v>
      </c>
      <c r="B2201" s="23">
        <v>64940</v>
      </c>
      <c r="C2201" s="13" t="s">
        <v>110</v>
      </c>
    </row>
    <row r="2202" spans="1:3">
      <c r="A2202" s="22">
        <v>4100</v>
      </c>
      <c r="B2202" s="23">
        <v>64970</v>
      </c>
      <c r="C2202" s="13" t="s">
        <v>119</v>
      </c>
    </row>
    <row r="2203" spans="1:3">
      <c r="A2203" s="22">
        <v>4101</v>
      </c>
      <c r="B2203" s="23">
        <v>64999</v>
      </c>
      <c r="C2203" s="13" t="s">
        <v>125</v>
      </c>
    </row>
    <row r="2204" spans="1:3">
      <c r="A2204" s="22">
        <v>4102</v>
      </c>
      <c r="B2204" s="23">
        <v>65029</v>
      </c>
      <c r="C2204" s="13" t="s">
        <v>14</v>
      </c>
    </row>
    <row r="2205" spans="1:3">
      <c r="A2205" s="22">
        <v>4103</v>
      </c>
      <c r="B2205" s="23">
        <v>65058</v>
      </c>
      <c r="C2205" s="13" t="s">
        <v>27</v>
      </c>
    </row>
    <row r="2206" spans="1:3">
      <c r="A2206" s="22">
        <v>4104</v>
      </c>
      <c r="B2206" s="23">
        <v>65088</v>
      </c>
      <c r="C2206" s="13" t="s">
        <v>38</v>
      </c>
    </row>
    <row r="2207" spans="1:3">
      <c r="A2207" s="22">
        <v>4105</v>
      </c>
      <c r="B2207" s="23">
        <v>65117</v>
      </c>
      <c r="C2207" s="13" t="s">
        <v>47</v>
      </c>
    </row>
    <row r="2208" spans="1:3">
      <c r="A2208" s="22">
        <v>4106</v>
      </c>
      <c r="B2208" s="23">
        <v>65147</v>
      </c>
      <c r="C2208" s="13" t="s">
        <v>57</v>
      </c>
    </row>
    <row r="2209" spans="1:3">
      <c r="A2209" s="22">
        <v>4107</v>
      </c>
      <c r="B2209" s="23">
        <v>65176</v>
      </c>
      <c r="C2209" s="13" t="s">
        <v>66</v>
      </c>
    </row>
    <row r="2210" spans="1:3">
      <c r="A2210" s="22">
        <v>4108</v>
      </c>
      <c r="B2210" s="23">
        <v>65205</v>
      </c>
      <c r="C2210" s="13" t="s">
        <v>75</v>
      </c>
    </row>
    <row r="2211" spans="1:3">
      <c r="A2211" s="22">
        <v>4109</v>
      </c>
      <c r="B2211" s="23">
        <v>65235</v>
      </c>
      <c r="C2211" s="13" t="s">
        <v>84</v>
      </c>
    </row>
    <row r="2212" spans="1:3">
      <c r="A2212" s="22">
        <v>4110</v>
      </c>
      <c r="B2212" s="23">
        <v>65264</v>
      </c>
      <c r="C2212" s="13" t="s">
        <v>93</v>
      </c>
    </row>
    <row r="2213" spans="1:3">
      <c r="A2213" s="22">
        <v>4111</v>
      </c>
      <c r="B2213" s="23">
        <v>65294</v>
      </c>
      <c r="C2213" s="13" t="s">
        <v>110</v>
      </c>
    </row>
    <row r="2214" spans="1:3">
      <c r="A2214" s="22">
        <v>4112</v>
      </c>
      <c r="B2214" s="23">
        <v>65324</v>
      </c>
      <c r="C2214" s="13" t="s">
        <v>119</v>
      </c>
    </row>
    <row r="2215" spans="1:3">
      <c r="A2215" s="22">
        <v>4113</v>
      </c>
      <c r="B2215" s="23">
        <v>65353</v>
      </c>
      <c r="C2215" s="13" t="s">
        <v>125</v>
      </c>
    </row>
    <row r="2216" spans="1:3">
      <c r="A2216" s="22">
        <v>4114</v>
      </c>
      <c r="B2216" s="23">
        <v>65383</v>
      </c>
      <c r="C2216" s="13" t="s">
        <v>14</v>
      </c>
    </row>
    <row r="2217" spans="1:3">
      <c r="A2217" s="22">
        <v>4115</v>
      </c>
      <c r="B2217" s="23">
        <v>65413</v>
      </c>
      <c r="C2217" s="13" t="s">
        <v>27</v>
      </c>
    </row>
    <row r="2218" spans="1:3">
      <c r="A2218" s="22">
        <v>4116</v>
      </c>
      <c r="B2218" s="23">
        <v>65442</v>
      </c>
      <c r="C2218" s="13" t="s">
        <v>38</v>
      </c>
    </row>
    <row r="2219" spans="1:3">
      <c r="A2219" s="22">
        <v>4117</v>
      </c>
      <c r="B2219" s="23">
        <v>65472</v>
      </c>
      <c r="C2219" s="13" t="s">
        <v>47</v>
      </c>
    </row>
    <row r="2220" spans="1:3">
      <c r="A2220" s="22">
        <v>4118</v>
      </c>
      <c r="B2220" s="23">
        <v>65501</v>
      </c>
      <c r="C2220" s="13" t="s">
        <v>57</v>
      </c>
    </row>
    <row r="2221" spans="1:3">
      <c r="A2221" s="22">
        <v>4119</v>
      </c>
      <c r="B2221" s="23">
        <v>65531</v>
      </c>
      <c r="C2221" s="13" t="s">
        <v>66</v>
      </c>
    </row>
    <row r="2222" spans="1:3">
      <c r="A2222" s="22">
        <v>4120</v>
      </c>
      <c r="B2222" s="23">
        <v>65560</v>
      </c>
      <c r="C2222" s="13" t="s">
        <v>75</v>
      </c>
    </row>
    <row r="2223" spans="1:3">
      <c r="A2223" s="22">
        <v>4121</v>
      </c>
      <c r="B2223" s="23">
        <v>65589</v>
      </c>
      <c r="C2223" s="13" t="s">
        <v>84</v>
      </c>
    </row>
    <row r="2224" spans="1:3">
      <c r="A2224" s="22">
        <v>4122</v>
      </c>
      <c r="B2224" s="23">
        <v>65619</v>
      </c>
      <c r="C2224" s="13" t="s">
        <v>93</v>
      </c>
    </row>
    <row r="2225" spans="1:3">
      <c r="A2225" s="22">
        <v>4123</v>
      </c>
      <c r="B2225" s="23">
        <v>65648</v>
      </c>
      <c r="C2225" s="13" t="s">
        <v>110</v>
      </c>
    </row>
    <row r="2226" spans="1:3">
      <c r="A2226" s="22">
        <v>4124</v>
      </c>
      <c r="B2226" s="23">
        <v>65678</v>
      </c>
      <c r="C2226" s="13" t="s">
        <v>119</v>
      </c>
    </row>
    <row r="2227" spans="1:3">
      <c r="A2227" s="22">
        <v>4125</v>
      </c>
      <c r="B2227" s="23">
        <v>65707</v>
      </c>
      <c r="C2227" s="13" t="s">
        <v>125</v>
      </c>
    </row>
    <row r="2228" spans="1:3">
      <c r="A2228" s="22">
        <v>4126</v>
      </c>
      <c r="B2228" s="23">
        <v>65737</v>
      </c>
      <c r="C2228" s="13" t="s">
        <v>14</v>
      </c>
    </row>
    <row r="2229" spans="1:3">
      <c r="A2229" s="22">
        <v>4127</v>
      </c>
      <c r="B2229" s="23">
        <v>65767</v>
      </c>
      <c r="C2229" s="13" t="s">
        <v>27</v>
      </c>
    </row>
    <row r="2230" spans="1:3">
      <c r="A2230" s="22">
        <v>4128</v>
      </c>
      <c r="B2230" s="23">
        <v>65797</v>
      </c>
      <c r="C2230" s="13" t="s">
        <v>38</v>
      </c>
    </row>
    <row r="2231" spans="1:3">
      <c r="A2231" s="22">
        <v>4129</v>
      </c>
      <c r="B2231" s="23">
        <v>65826</v>
      </c>
      <c r="C2231" s="13" t="s">
        <v>47</v>
      </c>
    </row>
    <row r="2232" spans="1:3">
      <c r="A2232" s="22">
        <v>4130</v>
      </c>
      <c r="B2232" s="23">
        <v>65856</v>
      </c>
      <c r="C2232" s="13" t="s">
        <v>260</v>
      </c>
    </row>
    <row r="2233" spans="1:3">
      <c r="A2233" s="22">
        <v>4131</v>
      </c>
      <c r="B2233" s="23">
        <v>65885</v>
      </c>
      <c r="C2233" s="13" t="s">
        <v>57</v>
      </c>
    </row>
    <row r="2234" spans="1:3">
      <c r="A2234" s="22">
        <v>4132</v>
      </c>
      <c r="B2234" s="23">
        <v>65915</v>
      </c>
      <c r="C2234" s="13" t="s">
        <v>66</v>
      </c>
    </row>
    <row r="2235" spans="1:3">
      <c r="A2235" s="22">
        <v>4133</v>
      </c>
      <c r="B2235" s="23">
        <v>65944</v>
      </c>
      <c r="C2235" s="13" t="s">
        <v>75</v>
      </c>
    </row>
    <row r="2236" spans="1:3">
      <c r="A2236" s="22">
        <v>4134</v>
      </c>
      <c r="B2236" s="23">
        <v>65973</v>
      </c>
      <c r="C2236" s="13" t="s">
        <v>84</v>
      </c>
    </row>
    <row r="2237" spans="1:3">
      <c r="A2237" s="22">
        <v>4135</v>
      </c>
      <c r="B2237" s="23">
        <v>66003</v>
      </c>
      <c r="C2237" s="13" t="s">
        <v>93</v>
      </c>
    </row>
    <row r="2238" spans="1:3">
      <c r="A2238" s="22">
        <v>4136</v>
      </c>
      <c r="B2238" s="23">
        <v>66032</v>
      </c>
      <c r="C2238" s="13" t="s">
        <v>110</v>
      </c>
    </row>
    <row r="2239" spans="1:3">
      <c r="A2239" s="22">
        <v>4137</v>
      </c>
      <c r="B2239" s="23">
        <v>66061</v>
      </c>
      <c r="C2239" s="13" t="s">
        <v>119</v>
      </c>
    </row>
    <row r="2240" spans="1:3">
      <c r="A2240" s="22">
        <v>4138</v>
      </c>
      <c r="B2240" s="23">
        <v>66091</v>
      </c>
      <c r="C2240" s="13" t="s">
        <v>125</v>
      </c>
    </row>
    <row r="2241" spans="1:3">
      <c r="A2241" s="22">
        <v>4139</v>
      </c>
      <c r="B2241" s="23">
        <v>66121</v>
      </c>
      <c r="C2241" s="13" t="s">
        <v>14</v>
      </c>
    </row>
    <row r="2242" spans="1:3">
      <c r="A2242" s="22">
        <v>4140</v>
      </c>
      <c r="B2242" s="23">
        <v>66151</v>
      </c>
      <c r="C2242" s="13" t="s">
        <v>27</v>
      </c>
    </row>
    <row r="2243" spans="1:3">
      <c r="A2243" s="22">
        <v>4141</v>
      </c>
      <c r="B2243" s="23">
        <v>66180</v>
      </c>
      <c r="C2243" s="13" t="s">
        <v>38</v>
      </c>
    </row>
    <row r="2244" spans="1:3">
      <c r="A2244" s="22">
        <v>4142</v>
      </c>
      <c r="B2244" s="23">
        <v>66210</v>
      </c>
      <c r="C2244" s="13" t="s">
        <v>47</v>
      </c>
    </row>
    <row r="2245" spans="1:3">
      <c r="A2245" s="22">
        <v>4143</v>
      </c>
      <c r="B2245" s="23">
        <v>66240</v>
      </c>
      <c r="C2245" s="13" t="s">
        <v>57</v>
      </c>
    </row>
    <row r="2246" spans="1:3">
      <c r="A2246" s="22">
        <v>4144</v>
      </c>
      <c r="B2246" s="23">
        <v>66269</v>
      </c>
      <c r="C2246" s="13" t="s">
        <v>66</v>
      </c>
    </row>
    <row r="2247" spans="1:3">
      <c r="A2247" s="22">
        <v>4145</v>
      </c>
      <c r="B2247" s="23">
        <v>66299</v>
      </c>
      <c r="C2247" s="13" t="s">
        <v>75</v>
      </c>
    </row>
    <row r="2248" spans="1:3">
      <c r="A2248" s="22">
        <v>4146</v>
      </c>
      <c r="B2248" s="23">
        <v>66328</v>
      </c>
      <c r="C2248" s="13" t="s">
        <v>84</v>
      </c>
    </row>
    <row r="2249" spans="1:3">
      <c r="A2249" s="22">
        <v>4147</v>
      </c>
      <c r="B2249" s="23">
        <v>66357</v>
      </c>
      <c r="C2249" s="13" t="s">
        <v>93</v>
      </c>
    </row>
    <row r="2250" spans="1:3">
      <c r="A2250" s="22">
        <v>4148</v>
      </c>
      <c r="B2250" s="23">
        <v>66387</v>
      </c>
      <c r="C2250" s="13" t="s">
        <v>110</v>
      </c>
    </row>
    <row r="2251" spans="1:3">
      <c r="A2251" s="22">
        <v>4149</v>
      </c>
      <c r="B2251" s="23">
        <v>66416</v>
      </c>
      <c r="C2251" s="13" t="s">
        <v>119</v>
      </c>
    </row>
    <row r="2252" spans="1:3">
      <c r="A2252" s="22">
        <v>4150</v>
      </c>
      <c r="B2252" s="23">
        <v>66445</v>
      </c>
      <c r="C2252" s="13" t="s">
        <v>125</v>
      </c>
    </row>
    <row r="2253" spans="1:3">
      <c r="A2253" s="22">
        <v>4151</v>
      </c>
      <c r="B2253" s="23">
        <v>66475</v>
      </c>
      <c r="C2253" s="13" t="s">
        <v>14</v>
      </c>
    </row>
    <row r="2254" spans="1:3">
      <c r="A2254" s="22">
        <v>4152</v>
      </c>
      <c r="B2254" s="23">
        <v>66505</v>
      </c>
      <c r="C2254" s="13" t="s">
        <v>27</v>
      </c>
    </row>
    <row r="2255" spans="1:3">
      <c r="A2255" s="22">
        <v>4153</v>
      </c>
      <c r="B2255" s="23">
        <v>66534</v>
      </c>
      <c r="C2255" s="13" t="s">
        <v>38</v>
      </c>
    </row>
    <row r="2256" spans="1:3">
      <c r="A2256" s="22">
        <v>4154</v>
      </c>
      <c r="B2256" s="23">
        <v>66564</v>
      </c>
      <c r="C2256" s="13" t="s">
        <v>47</v>
      </c>
    </row>
    <row r="2257" spans="1:3">
      <c r="A2257" s="22">
        <v>4155</v>
      </c>
      <c r="B2257" s="23">
        <v>66594</v>
      </c>
      <c r="C2257" s="13" t="s">
        <v>57</v>
      </c>
    </row>
    <row r="2258" spans="1:3">
      <c r="A2258" s="22">
        <v>4156</v>
      </c>
      <c r="B2258" s="23">
        <v>66624</v>
      </c>
      <c r="C2258" s="13" t="s">
        <v>66</v>
      </c>
    </row>
    <row r="2259" spans="1:3">
      <c r="A2259" s="22">
        <v>4157</v>
      </c>
      <c r="B2259" s="23">
        <v>66653</v>
      </c>
      <c r="C2259" s="13" t="s">
        <v>75</v>
      </c>
    </row>
    <row r="2260" spans="1:3">
      <c r="A2260" s="22">
        <v>4158</v>
      </c>
      <c r="B2260" s="23">
        <v>66682</v>
      </c>
      <c r="C2260" s="13" t="s">
        <v>84</v>
      </c>
    </row>
    <row r="2261" spans="1:3">
      <c r="A2261" s="22">
        <v>4159</v>
      </c>
      <c r="B2261" s="23">
        <v>66712</v>
      </c>
      <c r="C2261" s="13" t="s">
        <v>259</v>
      </c>
    </row>
    <row r="2262" spans="1:3">
      <c r="A2262" s="22">
        <v>4160</v>
      </c>
      <c r="B2262" s="23">
        <v>66741</v>
      </c>
      <c r="C2262" s="13" t="s">
        <v>93</v>
      </c>
    </row>
    <row r="2263" spans="1:3">
      <c r="A2263" s="22">
        <v>4161</v>
      </c>
      <c r="B2263" s="23">
        <v>66771</v>
      </c>
      <c r="C2263" s="13" t="s">
        <v>110</v>
      </c>
    </row>
    <row r="2264" spans="1:3">
      <c r="A2264" s="22">
        <v>4162</v>
      </c>
      <c r="B2264" s="23">
        <v>66800</v>
      </c>
      <c r="C2264" s="13" t="s">
        <v>119</v>
      </c>
    </row>
    <row r="2265" spans="1:3">
      <c r="A2265" s="22">
        <v>4163</v>
      </c>
      <c r="B2265" s="23">
        <v>66829</v>
      </c>
      <c r="C2265" s="13" t="s">
        <v>125</v>
      </c>
    </row>
    <row r="2266" spans="1:3">
      <c r="A2266" s="22">
        <v>4164</v>
      </c>
      <c r="B2266" s="23">
        <v>66859</v>
      </c>
      <c r="C2266" s="13" t="s">
        <v>14</v>
      </c>
    </row>
    <row r="2267" spans="1:3">
      <c r="A2267" s="22">
        <v>4165</v>
      </c>
      <c r="B2267" s="23">
        <v>66889</v>
      </c>
      <c r="C2267" s="13" t="s">
        <v>27</v>
      </c>
    </row>
    <row r="2268" spans="1:3">
      <c r="A2268" s="22">
        <v>4166</v>
      </c>
      <c r="B2268" s="23">
        <v>66918</v>
      </c>
      <c r="C2268" s="13" t="s">
        <v>38</v>
      </c>
    </row>
    <row r="2269" spans="1:3">
      <c r="A2269" s="22">
        <v>4167</v>
      </c>
      <c r="B2269" s="23">
        <v>66948</v>
      </c>
      <c r="C2269" s="13" t="s">
        <v>47</v>
      </c>
    </row>
    <row r="2270" spans="1:3">
      <c r="A2270" s="22">
        <v>4168</v>
      </c>
      <c r="B2270" s="23">
        <v>66978</v>
      </c>
      <c r="C2270" s="13" t="s">
        <v>57</v>
      </c>
    </row>
    <row r="2271" spans="1:3">
      <c r="A2271" s="22">
        <v>4169</v>
      </c>
      <c r="B2271" s="23">
        <v>67007</v>
      </c>
      <c r="C2271" s="13" t="s">
        <v>66</v>
      </c>
    </row>
    <row r="2272" spans="1:3">
      <c r="A2272" s="22">
        <v>4170</v>
      </c>
      <c r="B2272" s="23">
        <v>67037</v>
      </c>
      <c r="C2272" s="13" t="s">
        <v>75</v>
      </c>
    </row>
    <row r="2273" spans="1:3">
      <c r="A2273" s="22">
        <v>4171</v>
      </c>
      <c r="B2273" s="23">
        <v>67066</v>
      </c>
      <c r="C2273" s="13" t="s">
        <v>84</v>
      </c>
    </row>
    <row r="2274" spans="1:3">
      <c r="A2274" s="22">
        <v>4172</v>
      </c>
      <c r="B2274" s="23">
        <v>67096</v>
      </c>
      <c r="C2274" s="13" t="s">
        <v>93</v>
      </c>
    </row>
    <row r="2275" spans="1:3">
      <c r="A2275" s="22">
        <v>4173</v>
      </c>
      <c r="B2275" s="23">
        <v>67125</v>
      </c>
      <c r="C2275" s="13" t="s">
        <v>110</v>
      </c>
    </row>
    <row r="2276" spans="1:3">
      <c r="A2276" s="22">
        <v>4174</v>
      </c>
      <c r="B2276" s="23">
        <v>67155</v>
      </c>
      <c r="C2276" s="13" t="s">
        <v>119</v>
      </c>
    </row>
    <row r="2277" spans="1:3">
      <c r="A2277" s="22">
        <v>4175</v>
      </c>
      <c r="B2277" s="23">
        <v>67184</v>
      </c>
      <c r="C2277" s="13" t="s">
        <v>125</v>
      </c>
    </row>
    <row r="2278" spans="1:3">
      <c r="A2278" s="22">
        <v>4176</v>
      </c>
      <c r="B2278" s="23">
        <v>67214</v>
      </c>
      <c r="C2278" s="13" t="s">
        <v>14</v>
      </c>
    </row>
    <row r="2279" spans="1:3">
      <c r="A2279" s="22">
        <v>4177</v>
      </c>
      <c r="B2279" s="23">
        <v>67243</v>
      </c>
      <c r="C2279" s="13" t="s">
        <v>27</v>
      </c>
    </row>
    <row r="2280" spans="1:3">
      <c r="A2280" s="22">
        <v>4178</v>
      </c>
      <c r="B2280" s="23">
        <v>67273</v>
      </c>
      <c r="C2280" s="13" t="s">
        <v>38</v>
      </c>
    </row>
    <row r="2281" spans="1:3">
      <c r="A2281" s="22">
        <v>4179</v>
      </c>
      <c r="B2281" s="23">
        <v>67302</v>
      </c>
      <c r="C2281" s="13" t="s">
        <v>47</v>
      </c>
    </row>
    <row r="2282" spans="1:3">
      <c r="A2282" s="22">
        <v>4180</v>
      </c>
      <c r="B2282" s="23">
        <v>67332</v>
      </c>
      <c r="C2282" s="13" t="s">
        <v>57</v>
      </c>
    </row>
    <row r="2283" spans="1:3">
      <c r="A2283" s="22">
        <v>4181</v>
      </c>
      <c r="B2283" s="23">
        <v>67361</v>
      </c>
      <c r="C2283" s="13" t="s">
        <v>66</v>
      </c>
    </row>
    <row r="2284" spans="1:3">
      <c r="A2284" s="22">
        <v>4182</v>
      </c>
      <c r="B2284" s="23">
        <v>67391</v>
      </c>
      <c r="C2284" s="13" t="s">
        <v>75</v>
      </c>
    </row>
    <row r="2285" spans="1:3">
      <c r="A2285" s="22">
        <v>4183</v>
      </c>
      <c r="B2285" s="23">
        <v>67421</v>
      </c>
      <c r="C2285" s="13" t="s">
        <v>84</v>
      </c>
    </row>
    <row r="2286" spans="1:3">
      <c r="A2286" s="22">
        <v>4184</v>
      </c>
      <c r="B2286" s="23">
        <v>67450</v>
      </c>
      <c r="C2286" s="13" t="s">
        <v>93</v>
      </c>
    </row>
    <row r="2287" spans="1:3">
      <c r="A2287" s="22">
        <v>4185</v>
      </c>
      <c r="B2287" s="23">
        <v>67480</v>
      </c>
      <c r="C2287" s="13" t="s">
        <v>110</v>
      </c>
    </row>
    <row r="2288" spans="1:3">
      <c r="A2288" s="22">
        <v>4186</v>
      </c>
      <c r="B2288" s="23">
        <v>67509</v>
      </c>
      <c r="C2288" s="13" t="s">
        <v>119</v>
      </c>
    </row>
    <row r="2289" spans="1:3">
      <c r="A2289" s="22">
        <v>4187</v>
      </c>
      <c r="B2289" s="23">
        <v>67539</v>
      </c>
      <c r="C2289" s="13" t="s">
        <v>125</v>
      </c>
    </row>
    <row r="2290" spans="1:3">
      <c r="A2290" s="22">
        <v>4188</v>
      </c>
      <c r="B2290" s="23">
        <v>67568</v>
      </c>
      <c r="C2290" s="13" t="s">
        <v>14</v>
      </c>
    </row>
    <row r="2291" spans="1:3">
      <c r="A2291" s="22">
        <v>4189</v>
      </c>
      <c r="B2291" s="23">
        <v>67598</v>
      </c>
      <c r="C2291" s="13" t="s">
        <v>27</v>
      </c>
    </row>
    <row r="2292" spans="1:3">
      <c r="A2292" s="22">
        <v>4190</v>
      </c>
      <c r="B2292" s="23">
        <v>67627</v>
      </c>
      <c r="C2292" s="13" t="s">
        <v>38</v>
      </c>
    </row>
    <row r="2293" spans="1:3">
      <c r="A2293" s="22">
        <v>4191</v>
      </c>
      <c r="B2293" s="23">
        <v>67657</v>
      </c>
      <c r="C2293" s="13" t="s">
        <v>47</v>
      </c>
    </row>
    <row r="2294" spans="1:3">
      <c r="A2294" s="22">
        <v>4192</v>
      </c>
      <c r="B2294" s="23">
        <v>67686</v>
      </c>
      <c r="C2294" s="13" t="s">
        <v>57</v>
      </c>
    </row>
    <row r="2295" spans="1:3">
      <c r="A2295" s="22">
        <v>4193</v>
      </c>
      <c r="B2295" s="23">
        <v>67715</v>
      </c>
      <c r="C2295" s="13" t="s">
        <v>66</v>
      </c>
    </row>
    <row r="2296" spans="1:3">
      <c r="A2296" s="22">
        <v>4194</v>
      </c>
      <c r="B2296" s="23">
        <v>67745</v>
      </c>
      <c r="C2296" s="13" t="s">
        <v>221</v>
      </c>
    </row>
    <row r="2297" spans="1:3">
      <c r="A2297" s="22">
        <v>4195</v>
      </c>
      <c r="B2297" s="23">
        <v>67775</v>
      </c>
      <c r="C2297" s="13" t="s">
        <v>75</v>
      </c>
    </row>
    <row r="2298" spans="1:3">
      <c r="A2298" s="22">
        <v>4196</v>
      </c>
      <c r="B2298" s="23">
        <v>67804</v>
      </c>
      <c r="C2298" s="13" t="s">
        <v>84</v>
      </c>
    </row>
    <row r="2299" spans="1:3">
      <c r="A2299" s="22">
        <v>4197</v>
      </c>
      <c r="B2299" s="23">
        <v>67834</v>
      </c>
      <c r="C2299" s="13" t="s">
        <v>93</v>
      </c>
    </row>
    <row r="2300" spans="1:3">
      <c r="A2300" s="22">
        <v>4198</v>
      </c>
      <c r="B2300" s="23">
        <v>67864</v>
      </c>
      <c r="C2300" s="13" t="s">
        <v>110</v>
      </c>
    </row>
    <row r="2301" spans="1:3">
      <c r="A2301" s="22">
        <v>4199</v>
      </c>
      <c r="B2301" s="23">
        <v>67893</v>
      </c>
      <c r="C2301" s="13" t="s">
        <v>119</v>
      </c>
    </row>
    <row r="2302" spans="1:3">
      <c r="A2302" s="22">
        <v>4200</v>
      </c>
      <c r="B2302" s="23">
        <v>67923</v>
      </c>
      <c r="C2302" s="13" t="s">
        <v>125</v>
      </c>
    </row>
    <row r="2303" spans="1:3">
      <c r="A2303" s="22">
        <v>4201</v>
      </c>
      <c r="B2303" s="23">
        <v>67952</v>
      </c>
      <c r="C2303" s="13" t="s">
        <v>14</v>
      </c>
    </row>
    <row r="2304" spans="1:3">
      <c r="A2304" s="22">
        <v>4202</v>
      </c>
      <c r="B2304" s="23">
        <v>67982</v>
      </c>
      <c r="C2304" s="13" t="s">
        <v>27</v>
      </c>
    </row>
    <row r="2305" spans="1:3">
      <c r="A2305" s="22">
        <v>4203</v>
      </c>
      <c r="B2305" s="23">
        <v>68011</v>
      </c>
      <c r="C2305" s="13" t="s">
        <v>38</v>
      </c>
    </row>
    <row r="2306" spans="1:3">
      <c r="A2306" s="22">
        <v>4204</v>
      </c>
      <c r="B2306" s="23">
        <v>68041</v>
      </c>
      <c r="C2306" s="13" t="s">
        <v>47</v>
      </c>
    </row>
    <row r="2307" spans="1:3">
      <c r="A2307" s="22">
        <v>4205</v>
      </c>
      <c r="B2307" s="23">
        <v>68070</v>
      </c>
      <c r="C2307" s="13" t="s">
        <v>57</v>
      </c>
    </row>
    <row r="2308" spans="1:3">
      <c r="A2308" s="22">
        <v>4206</v>
      </c>
      <c r="B2308" s="23">
        <v>68099</v>
      </c>
      <c r="C2308" s="13" t="s">
        <v>66</v>
      </c>
    </row>
    <row r="2309" spans="1:3">
      <c r="A2309" s="22">
        <v>4207</v>
      </c>
      <c r="B2309" s="23">
        <v>68129</v>
      </c>
      <c r="C2309" s="13" t="s">
        <v>75</v>
      </c>
    </row>
    <row r="2310" spans="1:3">
      <c r="A2310" s="22">
        <v>4208</v>
      </c>
      <c r="B2310" s="23">
        <v>68158</v>
      </c>
      <c r="C2310" s="13" t="s">
        <v>84</v>
      </c>
    </row>
    <row r="2311" spans="1:3">
      <c r="A2311" s="22">
        <v>4209</v>
      </c>
      <c r="B2311" s="23">
        <v>68188</v>
      </c>
      <c r="C2311" s="13" t="s">
        <v>93</v>
      </c>
    </row>
    <row r="2312" spans="1:3">
      <c r="A2312" s="22">
        <v>4210</v>
      </c>
      <c r="B2312" s="23">
        <v>68218</v>
      </c>
      <c r="C2312" s="13" t="s">
        <v>110</v>
      </c>
    </row>
    <row r="2313" spans="1:3">
      <c r="A2313" s="22">
        <v>4211</v>
      </c>
      <c r="B2313" s="23">
        <v>68247</v>
      </c>
      <c r="C2313" s="13" t="s">
        <v>119</v>
      </c>
    </row>
    <row r="2314" spans="1:3">
      <c r="A2314" s="22">
        <v>4212</v>
      </c>
      <c r="B2314" s="23">
        <v>68277</v>
      </c>
      <c r="C2314" s="13" t="s">
        <v>125</v>
      </c>
    </row>
    <row r="2315" spans="1:3">
      <c r="A2315" s="22">
        <v>4213</v>
      </c>
      <c r="B2315" s="23">
        <v>68307</v>
      </c>
      <c r="C2315" s="13" t="s">
        <v>14</v>
      </c>
    </row>
    <row r="2316" spans="1:3">
      <c r="A2316" s="22">
        <v>4214</v>
      </c>
      <c r="B2316" s="23">
        <v>68336</v>
      </c>
      <c r="C2316" s="13" t="s">
        <v>27</v>
      </c>
    </row>
    <row r="2317" spans="1:3">
      <c r="A2317" s="22">
        <v>4215</v>
      </c>
      <c r="B2317" s="23">
        <v>68366</v>
      </c>
      <c r="C2317" s="13" t="s">
        <v>38</v>
      </c>
    </row>
    <row r="2318" spans="1:3">
      <c r="A2318" s="22">
        <v>4216</v>
      </c>
      <c r="B2318" s="23">
        <v>68395</v>
      </c>
      <c r="C2318" s="13" t="s">
        <v>47</v>
      </c>
    </row>
    <row r="2319" spans="1:3">
      <c r="A2319" s="22">
        <v>4217</v>
      </c>
      <c r="B2319" s="23">
        <v>68425</v>
      </c>
      <c r="C2319" s="13" t="s">
        <v>57</v>
      </c>
    </row>
    <row r="2320" spans="1:3">
      <c r="A2320" s="22">
        <v>4218</v>
      </c>
      <c r="B2320" s="23">
        <v>68454</v>
      </c>
      <c r="C2320" s="13" t="s">
        <v>66</v>
      </c>
    </row>
    <row r="2321" spans="1:3">
      <c r="A2321" s="22">
        <v>4219</v>
      </c>
      <c r="B2321" s="23">
        <v>68483</v>
      </c>
      <c r="C2321" s="13" t="s">
        <v>75</v>
      </c>
    </row>
    <row r="2322" spans="1:3">
      <c r="A2322" s="22">
        <v>4220</v>
      </c>
      <c r="B2322" s="23">
        <v>68513</v>
      </c>
      <c r="C2322" s="13" t="s">
        <v>84</v>
      </c>
    </row>
    <row r="2323" spans="1:3">
      <c r="A2323" s="22">
        <v>4221</v>
      </c>
      <c r="B2323" s="23">
        <v>68542</v>
      </c>
      <c r="C2323" s="13" t="s">
        <v>93</v>
      </c>
    </row>
    <row r="2324" spans="1:3">
      <c r="A2324" s="22">
        <v>4222</v>
      </c>
      <c r="B2324" s="23">
        <v>68572</v>
      </c>
      <c r="C2324" s="13" t="s">
        <v>110</v>
      </c>
    </row>
    <row r="2325" spans="1:3">
      <c r="A2325" s="22">
        <v>4223</v>
      </c>
      <c r="B2325" s="23">
        <v>68601</v>
      </c>
      <c r="C2325" s="13" t="s">
        <v>119</v>
      </c>
    </row>
    <row r="2326" spans="1:3">
      <c r="A2326" s="22">
        <v>4224</v>
      </c>
      <c r="B2326" s="23">
        <v>68631</v>
      </c>
      <c r="C2326" s="13" t="s">
        <v>125</v>
      </c>
    </row>
    <row r="2327" spans="1:3">
      <c r="A2327" s="22">
        <v>4225</v>
      </c>
      <c r="B2327" s="23">
        <v>68661</v>
      </c>
      <c r="C2327" s="13" t="s">
        <v>14</v>
      </c>
    </row>
    <row r="2328" spans="1:3">
      <c r="A2328" s="22">
        <v>4226</v>
      </c>
      <c r="B2328" s="23">
        <v>68691</v>
      </c>
      <c r="C2328" s="13" t="s">
        <v>27</v>
      </c>
    </row>
    <row r="2329" spans="1:3">
      <c r="A2329" s="22">
        <v>4227</v>
      </c>
      <c r="B2329" s="23">
        <v>68720</v>
      </c>
      <c r="C2329" s="13" t="s">
        <v>38</v>
      </c>
    </row>
    <row r="2330" spans="1:3">
      <c r="A2330" s="22">
        <v>4228</v>
      </c>
      <c r="B2330" s="23">
        <v>68750</v>
      </c>
      <c r="C2330" s="13" t="s">
        <v>47</v>
      </c>
    </row>
    <row r="2331" spans="1:3">
      <c r="A2331" s="22">
        <v>4229</v>
      </c>
      <c r="B2331" s="23">
        <v>68779</v>
      </c>
      <c r="C2331" s="13" t="s">
        <v>57</v>
      </c>
    </row>
    <row r="2332" spans="1:3">
      <c r="A2332" s="22">
        <v>4230</v>
      </c>
      <c r="B2332" s="23">
        <v>68809</v>
      </c>
      <c r="C2332" s="13" t="s">
        <v>256</v>
      </c>
    </row>
    <row r="2333" spans="1:3">
      <c r="A2333" s="22">
        <v>4231</v>
      </c>
      <c r="B2333" s="23">
        <v>68838</v>
      </c>
      <c r="C2333" s="13" t="s">
        <v>66</v>
      </c>
    </row>
    <row r="2334" spans="1:3">
      <c r="A2334" s="22">
        <v>4232</v>
      </c>
      <c r="B2334" s="23">
        <v>68867</v>
      </c>
      <c r="C2334" s="13" t="s">
        <v>75</v>
      </c>
    </row>
    <row r="2335" spans="1:3">
      <c r="A2335" s="22">
        <v>4233</v>
      </c>
      <c r="B2335" s="23">
        <v>68897</v>
      </c>
      <c r="C2335" s="13" t="s">
        <v>84</v>
      </c>
    </row>
    <row r="2336" spans="1:3">
      <c r="A2336" s="22">
        <v>4234</v>
      </c>
      <c r="B2336" s="23">
        <v>68926</v>
      </c>
      <c r="C2336" s="13" t="s">
        <v>93</v>
      </c>
    </row>
    <row r="2337" spans="1:3">
      <c r="A2337" s="22">
        <v>4235</v>
      </c>
      <c r="B2337" s="23">
        <v>68955</v>
      </c>
      <c r="C2337" s="13" t="s">
        <v>110</v>
      </c>
    </row>
    <row r="2338" spans="1:3">
      <c r="A2338" s="22">
        <v>4236</v>
      </c>
      <c r="B2338" s="23">
        <v>68985</v>
      </c>
      <c r="C2338" s="13" t="s">
        <v>119</v>
      </c>
    </row>
    <row r="2339" spans="1:3">
      <c r="A2339" s="22">
        <v>4237</v>
      </c>
      <c r="B2339" s="23">
        <v>69015</v>
      </c>
      <c r="C2339" s="13" t="s">
        <v>125</v>
      </c>
    </row>
    <row r="2340" spans="1:3">
      <c r="A2340" s="22">
        <v>4238</v>
      </c>
      <c r="B2340" s="23">
        <v>69045</v>
      </c>
      <c r="C2340" s="13" t="s">
        <v>14</v>
      </c>
    </row>
    <row r="2341" spans="1:3">
      <c r="A2341" s="22">
        <v>4239</v>
      </c>
      <c r="B2341" s="23">
        <v>69074</v>
      </c>
      <c r="C2341" s="13" t="s">
        <v>27</v>
      </c>
    </row>
    <row r="2342" spans="1:3">
      <c r="A2342" s="22">
        <v>4240</v>
      </c>
      <c r="B2342" s="23">
        <v>69104</v>
      </c>
      <c r="C2342" s="13" t="s">
        <v>38</v>
      </c>
    </row>
    <row r="2343" spans="1:3">
      <c r="A2343" s="22">
        <v>4241</v>
      </c>
      <c r="B2343" s="23">
        <v>69134</v>
      </c>
      <c r="C2343" s="13" t="s">
        <v>47</v>
      </c>
    </row>
    <row r="2344" spans="1:3">
      <c r="A2344" s="22">
        <v>4242</v>
      </c>
      <c r="B2344" s="23">
        <v>69163</v>
      </c>
      <c r="C2344" s="13" t="s">
        <v>57</v>
      </c>
    </row>
    <row r="2345" spans="1:3">
      <c r="A2345" s="22">
        <v>4243</v>
      </c>
      <c r="B2345" s="23">
        <v>69193</v>
      </c>
      <c r="C2345" s="13" t="s">
        <v>66</v>
      </c>
    </row>
    <row r="2346" spans="1:3">
      <c r="A2346" s="22">
        <v>4244</v>
      </c>
      <c r="B2346" s="23">
        <v>69222</v>
      </c>
      <c r="C2346" s="13" t="s">
        <v>75</v>
      </c>
    </row>
    <row r="2347" spans="1:3">
      <c r="A2347" s="22">
        <v>4245</v>
      </c>
      <c r="B2347" s="23">
        <v>69251</v>
      </c>
      <c r="C2347" s="13" t="s">
        <v>84</v>
      </c>
    </row>
    <row r="2348" spans="1:3">
      <c r="A2348" s="22">
        <v>4246</v>
      </c>
      <c r="B2348" s="23">
        <v>69280</v>
      </c>
      <c r="C2348" s="13" t="s">
        <v>93</v>
      </c>
    </row>
    <row r="2349" spans="1:3">
      <c r="A2349" s="22">
        <v>4247</v>
      </c>
      <c r="B2349" s="23">
        <v>69310</v>
      </c>
      <c r="C2349" s="13" t="s">
        <v>110</v>
      </c>
    </row>
    <row r="2350" spans="1:3">
      <c r="A2350" s="22">
        <v>4248</v>
      </c>
      <c r="B2350" s="23">
        <v>69339</v>
      </c>
      <c r="C2350" s="13" t="s">
        <v>119</v>
      </c>
    </row>
    <row r="2351" spans="1:3">
      <c r="A2351" s="22">
        <v>4249</v>
      </c>
      <c r="B2351" s="23">
        <v>69369</v>
      </c>
      <c r="C2351" s="13" t="s">
        <v>125</v>
      </c>
    </row>
    <row r="2352" spans="1:3">
      <c r="A2352" s="22">
        <v>4250</v>
      </c>
      <c r="B2352" s="23">
        <v>69399</v>
      </c>
      <c r="C2352" s="13" t="s">
        <v>14</v>
      </c>
    </row>
    <row r="2353" spans="1:3">
      <c r="A2353" s="22">
        <v>4251</v>
      </c>
      <c r="B2353" s="23">
        <v>69428</v>
      </c>
      <c r="C2353" s="13" t="s">
        <v>27</v>
      </c>
    </row>
    <row r="2354" spans="1:3">
      <c r="A2354" s="22">
        <v>4252</v>
      </c>
      <c r="B2354" s="23">
        <v>69458</v>
      </c>
      <c r="C2354" s="13" t="s">
        <v>38</v>
      </c>
    </row>
    <row r="2355" spans="1:3">
      <c r="A2355" s="22">
        <v>4253</v>
      </c>
      <c r="B2355" s="23">
        <v>69488</v>
      </c>
      <c r="C2355" s="13" t="s">
        <v>47</v>
      </c>
    </row>
    <row r="2356" spans="1:3">
      <c r="A2356" s="22">
        <v>4254</v>
      </c>
      <c r="B2356" s="23">
        <v>69518</v>
      </c>
      <c r="C2356" s="13" t="s">
        <v>57</v>
      </c>
    </row>
    <row r="2357" spans="1:3">
      <c r="A2357" s="22">
        <v>4255</v>
      </c>
      <c r="B2357" s="23">
        <v>69547</v>
      </c>
      <c r="C2357" s="13" t="s">
        <v>66</v>
      </c>
    </row>
    <row r="2358" spans="1:3">
      <c r="A2358" s="22">
        <v>4256</v>
      </c>
      <c r="B2358" s="23">
        <v>69577</v>
      </c>
      <c r="C2358" s="13" t="s">
        <v>75</v>
      </c>
    </row>
    <row r="2359" spans="1:3">
      <c r="A2359" s="22">
        <v>4257</v>
      </c>
      <c r="B2359" s="23">
        <v>69606</v>
      </c>
      <c r="C2359" s="13" t="s">
        <v>84</v>
      </c>
    </row>
    <row r="2360" spans="1:3">
      <c r="A2360" s="22">
        <v>4258</v>
      </c>
      <c r="B2360" s="23">
        <v>69635</v>
      </c>
      <c r="C2360" s="13" t="s">
        <v>93</v>
      </c>
    </row>
    <row r="2361" spans="1:3">
      <c r="A2361" s="22">
        <v>4259</v>
      </c>
      <c r="B2361" s="23">
        <v>69665</v>
      </c>
      <c r="C2361" s="13" t="s">
        <v>102</v>
      </c>
    </row>
    <row r="2362" spans="1:3">
      <c r="A2362" s="22">
        <v>4260</v>
      </c>
      <c r="B2362" s="23">
        <v>69694</v>
      </c>
      <c r="C2362" s="13" t="s">
        <v>110</v>
      </c>
    </row>
    <row r="2363" spans="1:3">
      <c r="A2363" s="22">
        <v>4261</v>
      </c>
      <c r="B2363" s="23">
        <v>69723</v>
      </c>
      <c r="C2363" s="13" t="s">
        <v>119</v>
      </c>
    </row>
    <row r="2364" spans="1:3">
      <c r="A2364" s="22">
        <v>4262</v>
      </c>
      <c r="B2364" s="23">
        <v>69753</v>
      </c>
      <c r="C2364" s="13" t="s">
        <v>125</v>
      </c>
    </row>
    <row r="2365" spans="1:3">
      <c r="A2365" s="22">
        <v>4263</v>
      </c>
      <c r="B2365" s="23">
        <v>69783</v>
      </c>
      <c r="C2365" s="13" t="s">
        <v>14</v>
      </c>
    </row>
    <row r="2366" spans="1:3">
      <c r="A2366" s="22">
        <v>4264</v>
      </c>
      <c r="B2366" s="23">
        <v>69812</v>
      </c>
      <c r="C2366" s="13" t="s">
        <v>27</v>
      </c>
    </row>
    <row r="2367" spans="1:3">
      <c r="A2367" s="22">
        <v>4265</v>
      </c>
      <c r="B2367" s="23">
        <v>69842</v>
      </c>
      <c r="C2367" s="13" t="s">
        <v>38</v>
      </c>
    </row>
    <row r="2368" spans="1:3">
      <c r="A2368" s="22">
        <v>4266</v>
      </c>
      <c r="B2368" s="23">
        <v>69872</v>
      </c>
      <c r="C2368" s="13" t="s">
        <v>47</v>
      </c>
    </row>
    <row r="2369" spans="1:3">
      <c r="A2369" s="22">
        <v>4267</v>
      </c>
      <c r="B2369" s="23">
        <v>69901</v>
      </c>
      <c r="C2369" s="13" t="s">
        <v>57</v>
      </c>
    </row>
    <row r="2370" spans="1:3">
      <c r="A2370" s="22">
        <v>4268</v>
      </c>
      <c r="B2370" s="23">
        <v>69931</v>
      </c>
      <c r="C2370" s="13" t="s">
        <v>66</v>
      </c>
    </row>
    <row r="2371" spans="1:3">
      <c r="A2371" s="22">
        <v>4269</v>
      </c>
      <c r="B2371" s="23">
        <v>69960</v>
      </c>
      <c r="C2371" s="13" t="s">
        <v>75</v>
      </c>
    </row>
    <row r="2372" spans="1:3">
      <c r="A2372" s="22">
        <v>4270</v>
      </c>
      <c r="B2372" s="23">
        <v>69990</v>
      </c>
      <c r="C2372" s="13" t="s">
        <v>84</v>
      </c>
    </row>
    <row r="2373" spans="1:3">
      <c r="A2373" s="22">
        <v>4271</v>
      </c>
      <c r="B2373" s="23">
        <v>70019</v>
      </c>
      <c r="C2373" s="13" t="s">
        <v>93</v>
      </c>
    </row>
    <row r="2374" spans="1:3">
      <c r="A2374" s="22">
        <v>4272</v>
      </c>
      <c r="B2374" s="23">
        <v>70049</v>
      </c>
      <c r="C2374" s="13" t="s">
        <v>110</v>
      </c>
    </row>
    <row r="2375" spans="1:3">
      <c r="A2375" s="22">
        <v>4273</v>
      </c>
      <c r="B2375" s="23">
        <v>70078</v>
      </c>
      <c r="C2375" s="13" t="s">
        <v>119</v>
      </c>
    </row>
    <row r="2376" spans="1:3">
      <c r="A2376" s="22">
        <v>4274</v>
      </c>
      <c r="B2376" s="23">
        <v>70107</v>
      </c>
      <c r="C2376" s="13" t="s">
        <v>125</v>
      </c>
    </row>
    <row r="2377" spans="1:3">
      <c r="A2377" s="22">
        <v>4275</v>
      </c>
      <c r="B2377" s="23">
        <v>70137</v>
      </c>
      <c r="C2377" s="13" t="s">
        <v>14</v>
      </c>
    </row>
    <row r="2378" spans="1:3">
      <c r="A2378" s="22">
        <v>4276</v>
      </c>
      <c r="B2378" s="23">
        <v>70166</v>
      </c>
      <c r="C2378" s="13" t="s">
        <v>27</v>
      </c>
    </row>
    <row r="2379" spans="1:3">
      <c r="A2379" s="22">
        <v>4277</v>
      </c>
      <c r="B2379" s="23">
        <v>70196</v>
      </c>
      <c r="C2379" s="13" t="s">
        <v>38</v>
      </c>
    </row>
    <row r="2380" spans="1:3">
      <c r="A2380" s="22">
        <v>4278</v>
      </c>
      <c r="B2380" s="23">
        <v>70226</v>
      </c>
      <c r="C2380" s="13" t="s">
        <v>47</v>
      </c>
    </row>
    <row r="2381" spans="1:3">
      <c r="A2381" s="22">
        <v>4279</v>
      </c>
      <c r="B2381" s="23">
        <v>70255</v>
      </c>
      <c r="C2381" s="13" t="s">
        <v>57</v>
      </c>
    </row>
    <row r="2382" spans="1:3">
      <c r="A2382" s="22">
        <v>4280</v>
      </c>
      <c r="B2382" s="23">
        <v>70285</v>
      </c>
      <c r="C2382" s="13" t="s">
        <v>66</v>
      </c>
    </row>
    <row r="2383" spans="1:3">
      <c r="A2383" s="22">
        <v>4281</v>
      </c>
      <c r="B2383" s="23">
        <v>70315</v>
      </c>
      <c r="C2383" s="13" t="s">
        <v>75</v>
      </c>
    </row>
    <row r="2384" spans="1:3">
      <c r="A2384" s="22">
        <v>4282</v>
      </c>
      <c r="B2384" s="23">
        <v>70344</v>
      </c>
      <c r="C2384" s="13" t="s">
        <v>84</v>
      </c>
    </row>
    <row r="2385" spans="1:3">
      <c r="A2385" s="22">
        <v>4283</v>
      </c>
      <c r="B2385" s="23">
        <v>70374</v>
      </c>
      <c r="C2385" s="13" t="s">
        <v>93</v>
      </c>
    </row>
    <row r="2386" spans="1:3">
      <c r="A2386" s="22">
        <v>4284</v>
      </c>
      <c r="B2386" s="23">
        <v>70403</v>
      </c>
      <c r="C2386" s="13" t="s">
        <v>110</v>
      </c>
    </row>
    <row r="2387" spans="1:3">
      <c r="A2387" s="22">
        <v>4285</v>
      </c>
      <c r="B2387" s="23">
        <v>70433</v>
      </c>
      <c r="C2387" s="13" t="s">
        <v>119</v>
      </c>
    </row>
    <row r="2388" spans="1:3">
      <c r="A2388" s="22">
        <v>4286</v>
      </c>
      <c r="B2388" s="23">
        <v>70462</v>
      </c>
      <c r="C2388" s="13" t="s">
        <v>125</v>
      </c>
    </row>
    <row r="2389" spans="1:3">
      <c r="A2389" s="22">
        <v>4287</v>
      </c>
      <c r="B2389" s="23">
        <v>70492</v>
      </c>
      <c r="C2389" s="13" t="s">
        <v>14</v>
      </c>
    </row>
    <row r="2390" spans="1:3">
      <c r="A2390" s="22">
        <v>4288</v>
      </c>
      <c r="B2390" s="23">
        <v>70521</v>
      </c>
      <c r="C2390" s="13" t="s">
        <v>27</v>
      </c>
    </row>
    <row r="2391" spans="1:3">
      <c r="A2391" s="22">
        <v>4289</v>
      </c>
      <c r="B2391" s="23">
        <v>70550</v>
      </c>
      <c r="C2391" s="13" t="s">
        <v>38</v>
      </c>
    </row>
    <row r="2392" spans="1:3">
      <c r="A2392" s="22">
        <v>4290</v>
      </c>
      <c r="B2392" s="23">
        <v>70580</v>
      </c>
      <c r="C2392" s="13" t="s">
        <v>47</v>
      </c>
    </row>
    <row r="2393" spans="1:3">
      <c r="A2393" s="22">
        <v>4291</v>
      </c>
      <c r="B2393" s="23">
        <v>70610</v>
      </c>
      <c r="C2393" s="13" t="s">
        <v>57</v>
      </c>
    </row>
    <row r="2394" spans="1:3">
      <c r="A2394" s="22">
        <v>4292</v>
      </c>
      <c r="B2394" s="23">
        <v>70639</v>
      </c>
      <c r="C2394" s="13" t="s">
        <v>66</v>
      </c>
    </row>
    <row r="2395" spans="1:3">
      <c r="A2395" s="22">
        <v>4293</v>
      </c>
      <c r="B2395" s="23">
        <v>70669</v>
      </c>
      <c r="C2395" s="13" t="s">
        <v>75</v>
      </c>
    </row>
    <row r="2396" spans="1:3">
      <c r="A2396" s="22">
        <v>4294</v>
      </c>
      <c r="B2396" s="23">
        <v>70698</v>
      </c>
      <c r="C2396" s="13" t="s">
        <v>258</v>
      </c>
    </row>
    <row r="2397" spans="1:3">
      <c r="A2397" s="22">
        <v>4295</v>
      </c>
      <c r="B2397" s="23">
        <v>70728</v>
      </c>
      <c r="C2397" s="13" t="s">
        <v>84</v>
      </c>
    </row>
    <row r="2398" spans="1:3">
      <c r="A2398" s="22">
        <v>4296</v>
      </c>
      <c r="B2398" s="23">
        <v>70758</v>
      </c>
      <c r="C2398" s="13" t="s">
        <v>93</v>
      </c>
    </row>
    <row r="2399" spans="1:3">
      <c r="A2399" s="22">
        <v>4297</v>
      </c>
      <c r="B2399" s="23">
        <v>70787</v>
      </c>
      <c r="C2399" s="13" t="s">
        <v>110</v>
      </c>
    </row>
    <row r="2400" spans="1:3">
      <c r="A2400" s="22">
        <v>4298</v>
      </c>
      <c r="B2400" s="23">
        <v>70817</v>
      </c>
      <c r="C2400" s="13" t="s">
        <v>119</v>
      </c>
    </row>
    <row r="2401" spans="1:3">
      <c r="A2401" s="22">
        <v>4299</v>
      </c>
      <c r="B2401" s="23">
        <v>70846</v>
      </c>
      <c r="C2401" s="13" t="s">
        <v>125</v>
      </c>
    </row>
    <row r="2402" spans="1:3">
      <c r="A2402" s="22">
        <v>4300</v>
      </c>
      <c r="B2402" s="23">
        <v>70876</v>
      </c>
      <c r="C2402" s="13" t="s">
        <v>14</v>
      </c>
    </row>
    <row r="2403" spans="1:3">
      <c r="A2403" s="22">
        <v>4301</v>
      </c>
      <c r="B2403" s="23">
        <v>70905</v>
      </c>
      <c r="C2403" s="13" t="s">
        <v>27</v>
      </c>
    </row>
    <row r="2404" spans="1:3">
      <c r="A2404" s="22">
        <v>4302</v>
      </c>
      <c r="B2404" s="23">
        <v>70934</v>
      </c>
      <c r="C2404" s="13" t="s">
        <v>38</v>
      </c>
    </row>
    <row r="2405" spans="1:3">
      <c r="A2405" s="22">
        <v>4303</v>
      </c>
      <c r="B2405" s="23">
        <v>70964</v>
      </c>
      <c r="C2405" s="13" t="s">
        <v>47</v>
      </c>
    </row>
    <row r="2406" spans="1:3">
      <c r="A2406" s="22">
        <v>4304</v>
      </c>
      <c r="B2406" s="23">
        <v>70993</v>
      </c>
      <c r="C2406" s="13" t="s">
        <v>57</v>
      </c>
    </row>
    <row r="2407" spans="1:3">
      <c r="A2407" s="22">
        <v>4305</v>
      </c>
      <c r="B2407" s="23">
        <v>71023</v>
      </c>
      <c r="C2407" s="13" t="s">
        <v>66</v>
      </c>
    </row>
    <row r="2408" spans="1:3">
      <c r="A2408" s="22">
        <v>4306</v>
      </c>
      <c r="B2408" s="23">
        <v>71052</v>
      </c>
      <c r="C2408" s="13" t="s">
        <v>75</v>
      </c>
    </row>
    <row r="2409" spans="1:3">
      <c r="A2409" s="22">
        <v>4307</v>
      </c>
      <c r="B2409" s="23">
        <v>71082</v>
      </c>
      <c r="C2409" s="13" t="s">
        <v>84</v>
      </c>
    </row>
    <row r="2410" spans="1:3">
      <c r="A2410" s="22">
        <v>4308</v>
      </c>
      <c r="B2410" s="23">
        <v>71112</v>
      </c>
      <c r="C2410" s="13" t="s">
        <v>93</v>
      </c>
    </row>
    <row r="2411" spans="1:3">
      <c r="A2411" s="22">
        <v>4309</v>
      </c>
      <c r="B2411" s="23">
        <v>71141</v>
      </c>
      <c r="C2411" s="13" t="s">
        <v>110</v>
      </c>
    </row>
    <row r="2412" spans="1:3">
      <c r="A2412" s="22">
        <v>4310</v>
      </c>
      <c r="B2412" s="23">
        <v>71171</v>
      </c>
      <c r="C2412" s="13" t="s">
        <v>119</v>
      </c>
    </row>
    <row r="2413" spans="1:3">
      <c r="A2413" s="22">
        <v>4311</v>
      </c>
      <c r="B2413" s="23">
        <v>71201</v>
      </c>
      <c r="C2413" s="13" t="s">
        <v>125</v>
      </c>
    </row>
    <row r="2414" spans="1:3">
      <c r="A2414" s="22">
        <v>4312</v>
      </c>
      <c r="B2414" s="23">
        <v>71230</v>
      </c>
      <c r="C2414" s="13" t="s">
        <v>14</v>
      </c>
    </row>
    <row r="2415" spans="1:3">
      <c r="A2415" s="22">
        <v>4313</v>
      </c>
      <c r="B2415" s="23">
        <v>71260</v>
      </c>
      <c r="C2415" s="13" t="s">
        <v>27</v>
      </c>
    </row>
    <row r="2416" spans="1:3">
      <c r="A2416" s="22">
        <v>4314</v>
      </c>
      <c r="B2416" s="23">
        <v>71289</v>
      </c>
      <c r="C2416" s="13" t="s">
        <v>38</v>
      </c>
    </row>
    <row r="2417" spans="1:3">
      <c r="A2417" s="22">
        <v>4315</v>
      </c>
      <c r="B2417" s="23">
        <v>71319</v>
      </c>
      <c r="C2417" s="13" t="s">
        <v>47</v>
      </c>
    </row>
    <row r="2418" spans="1:3">
      <c r="A2418" s="22">
        <v>4316</v>
      </c>
      <c r="B2418" s="23">
        <v>71348</v>
      </c>
      <c r="C2418" s="13" t="s">
        <v>57</v>
      </c>
    </row>
    <row r="2419" spans="1:3">
      <c r="A2419" s="22">
        <v>4317</v>
      </c>
      <c r="B2419" s="23">
        <v>71377</v>
      </c>
      <c r="C2419" s="13" t="s">
        <v>66</v>
      </c>
    </row>
    <row r="2420" spans="1:3">
      <c r="A2420" s="22">
        <v>4318</v>
      </c>
      <c r="B2420" s="23">
        <v>71407</v>
      </c>
      <c r="C2420" s="13" t="s">
        <v>75</v>
      </c>
    </row>
    <row r="2421" spans="1:3">
      <c r="A2421" s="22">
        <v>4319</v>
      </c>
      <c r="B2421" s="23">
        <v>71436</v>
      </c>
      <c r="C2421" s="13" t="s">
        <v>84</v>
      </c>
    </row>
    <row r="2422" spans="1:3">
      <c r="A2422" s="22">
        <v>4320</v>
      </c>
      <c r="B2422" s="23">
        <v>71466</v>
      </c>
      <c r="C2422" s="13" t="s">
        <v>93</v>
      </c>
    </row>
    <row r="2423" spans="1:3">
      <c r="A2423" s="22">
        <v>4321</v>
      </c>
      <c r="B2423" s="23">
        <v>71495</v>
      </c>
      <c r="C2423" s="13" t="s">
        <v>110</v>
      </c>
    </row>
    <row r="2424" spans="1:3">
      <c r="A2424" s="22">
        <v>4322</v>
      </c>
      <c r="B2424" s="23">
        <v>71525</v>
      </c>
      <c r="C2424" s="13" t="s">
        <v>119</v>
      </c>
    </row>
    <row r="2425" spans="1:3">
      <c r="A2425" s="22">
        <v>4323</v>
      </c>
      <c r="B2425" s="23">
        <v>71555</v>
      </c>
      <c r="C2425" s="13" t="s">
        <v>125</v>
      </c>
    </row>
    <row r="2426" spans="1:3">
      <c r="A2426" s="22">
        <v>4324</v>
      </c>
      <c r="B2426" s="23">
        <v>71585</v>
      </c>
      <c r="C2426" s="13" t="s">
        <v>14</v>
      </c>
    </row>
    <row r="2427" spans="1:3">
      <c r="A2427" s="22">
        <v>4325</v>
      </c>
      <c r="B2427" s="23">
        <v>71614</v>
      </c>
      <c r="C2427" s="13" t="s">
        <v>27</v>
      </c>
    </row>
    <row r="2428" spans="1:3">
      <c r="A2428" s="22">
        <v>4326</v>
      </c>
      <c r="B2428" s="23">
        <v>71644</v>
      </c>
      <c r="C2428" s="13" t="s">
        <v>38</v>
      </c>
    </row>
    <row r="2429" spans="1:3">
      <c r="A2429" s="22">
        <v>4327</v>
      </c>
      <c r="B2429" s="23">
        <v>71673</v>
      </c>
      <c r="C2429" s="13" t="s">
        <v>47</v>
      </c>
    </row>
    <row r="2430" spans="1:3">
      <c r="A2430" s="22">
        <v>4328</v>
      </c>
      <c r="B2430" s="23">
        <v>71703</v>
      </c>
      <c r="C2430" s="13" t="s">
        <v>57</v>
      </c>
    </row>
    <row r="2431" spans="1:3">
      <c r="A2431" s="22">
        <v>4329</v>
      </c>
      <c r="B2431" s="23">
        <v>71732</v>
      </c>
      <c r="C2431" s="13" t="s">
        <v>256</v>
      </c>
    </row>
    <row r="2432" spans="1:3">
      <c r="A2432" s="22">
        <v>4330</v>
      </c>
      <c r="B2432" s="23">
        <v>71761</v>
      </c>
      <c r="C2432" s="13" t="s">
        <v>66</v>
      </c>
    </row>
    <row r="2433" spans="1:3">
      <c r="A2433" s="22">
        <v>4331</v>
      </c>
      <c r="B2433" s="23">
        <v>71791</v>
      </c>
      <c r="C2433" s="13" t="s">
        <v>75</v>
      </c>
    </row>
    <row r="2434" spans="1:3">
      <c r="A2434" s="22">
        <v>4332</v>
      </c>
      <c r="B2434" s="23">
        <v>71820</v>
      </c>
      <c r="C2434" s="13" t="s">
        <v>84</v>
      </c>
    </row>
    <row r="2435" spans="1:3">
      <c r="A2435" s="22">
        <v>4333</v>
      </c>
      <c r="B2435" s="23">
        <v>71849</v>
      </c>
      <c r="C2435" s="13" t="s">
        <v>93</v>
      </c>
    </row>
    <row r="2436" spans="1:3">
      <c r="A2436" s="22">
        <v>4334</v>
      </c>
      <c r="B2436" s="23">
        <v>71879</v>
      </c>
      <c r="C2436" s="13" t="s">
        <v>110</v>
      </c>
    </row>
    <row r="2437" spans="1:3">
      <c r="A2437" s="22">
        <v>4335</v>
      </c>
      <c r="B2437" s="23">
        <v>71909</v>
      </c>
      <c r="C2437" s="13" t="s">
        <v>119</v>
      </c>
    </row>
    <row r="2438" spans="1:3">
      <c r="A2438" s="22">
        <v>4336</v>
      </c>
      <c r="B2438" s="23">
        <v>71939</v>
      </c>
      <c r="C2438" s="13" t="s">
        <v>125</v>
      </c>
    </row>
    <row r="2439" spans="1:3">
      <c r="A2439" s="22">
        <v>4337</v>
      </c>
      <c r="B2439" s="23">
        <v>71968</v>
      </c>
      <c r="C2439" s="13" t="s">
        <v>14</v>
      </c>
    </row>
    <row r="2440" spans="1:3">
      <c r="A2440" s="22">
        <v>4338</v>
      </c>
      <c r="B2440" s="23">
        <v>71998</v>
      </c>
      <c r="C2440" s="13" t="s">
        <v>27</v>
      </c>
    </row>
    <row r="2441" spans="1:3">
      <c r="A2441" s="22">
        <v>4339</v>
      </c>
      <c r="B2441" s="23">
        <v>72028</v>
      </c>
      <c r="C2441" s="13" t="s">
        <v>38</v>
      </c>
    </row>
    <row r="2442" spans="1:3">
      <c r="A2442" s="22">
        <v>4340</v>
      </c>
      <c r="B2442" s="23">
        <v>72057</v>
      </c>
      <c r="C2442" s="13" t="s">
        <v>47</v>
      </c>
    </row>
    <row r="2443" spans="1:3">
      <c r="A2443" s="22">
        <v>4341</v>
      </c>
      <c r="B2443" s="23">
        <v>72087</v>
      </c>
      <c r="C2443" s="13" t="s">
        <v>57</v>
      </c>
    </row>
    <row r="2444" spans="1:3">
      <c r="A2444" s="22">
        <v>4342</v>
      </c>
      <c r="B2444" s="23">
        <v>72116</v>
      </c>
      <c r="C2444" s="13" t="s">
        <v>66</v>
      </c>
    </row>
    <row r="2445" spans="1:3">
      <c r="A2445" s="22">
        <v>4343</v>
      </c>
      <c r="B2445" s="23">
        <v>72145</v>
      </c>
      <c r="C2445" s="13" t="s">
        <v>75</v>
      </c>
    </row>
    <row r="2446" spans="1:3">
      <c r="A2446" s="22">
        <v>4344</v>
      </c>
      <c r="B2446" s="23">
        <v>72174</v>
      </c>
      <c r="C2446" s="13" t="s">
        <v>84</v>
      </c>
    </row>
    <row r="2447" spans="1:3">
      <c r="A2447" s="22">
        <v>4345</v>
      </c>
      <c r="B2447" s="23">
        <v>72204</v>
      </c>
      <c r="C2447" s="13" t="s">
        <v>93</v>
      </c>
    </row>
    <row r="2448" spans="1:3">
      <c r="A2448" s="22">
        <v>4346</v>
      </c>
      <c r="B2448" s="23">
        <v>72233</v>
      </c>
      <c r="C2448" s="13" t="s">
        <v>110</v>
      </c>
    </row>
    <row r="2449" spans="1:3">
      <c r="A2449" s="22">
        <v>4347</v>
      </c>
      <c r="B2449" s="23">
        <v>72263</v>
      </c>
      <c r="C2449" s="13" t="s">
        <v>119</v>
      </c>
    </row>
    <row r="2450" spans="1:3">
      <c r="A2450" s="22">
        <v>4348</v>
      </c>
      <c r="B2450" s="23">
        <v>72293</v>
      </c>
      <c r="C2450" s="13" t="s">
        <v>125</v>
      </c>
    </row>
    <row r="2451" spans="1:3">
      <c r="A2451" s="22">
        <v>4349</v>
      </c>
      <c r="B2451" s="23">
        <v>72322</v>
      </c>
      <c r="C2451" s="13" t="s">
        <v>14</v>
      </c>
    </row>
    <row r="2452" spans="1:3">
      <c r="A2452" s="22">
        <v>4350</v>
      </c>
      <c r="B2452" s="23">
        <v>72352</v>
      </c>
      <c r="C2452" s="13" t="s">
        <v>27</v>
      </c>
    </row>
    <row r="2453" spans="1:3">
      <c r="A2453" s="22">
        <v>4351</v>
      </c>
      <c r="B2453" s="23">
        <v>72382</v>
      </c>
      <c r="C2453" s="13" t="s">
        <v>38</v>
      </c>
    </row>
    <row r="2454" spans="1:3">
      <c r="A2454" s="22">
        <v>4352</v>
      </c>
      <c r="B2454" s="23">
        <v>72412</v>
      </c>
      <c r="C2454" s="13" t="s">
        <v>47</v>
      </c>
    </row>
    <row r="2455" spans="1:3">
      <c r="A2455" s="22">
        <v>4353</v>
      </c>
      <c r="B2455" s="23">
        <v>72441</v>
      </c>
      <c r="C2455" s="13" t="s">
        <v>57</v>
      </c>
    </row>
    <row r="2456" spans="1:3">
      <c r="A2456" s="22">
        <v>4354</v>
      </c>
      <c r="B2456" s="23">
        <v>72471</v>
      </c>
      <c r="C2456" s="13" t="s">
        <v>66</v>
      </c>
    </row>
    <row r="2457" spans="1:3">
      <c r="A2457" s="22">
        <v>4355</v>
      </c>
      <c r="B2457" s="23">
        <v>72500</v>
      </c>
      <c r="C2457" s="13" t="s">
        <v>75</v>
      </c>
    </row>
    <row r="2458" spans="1:3">
      <c r="A2458" s="22">
        <v>4356</v>
      </c>
      <c r="B2458" s="23">
        <v>72529</v>
      </c>
      <c r="C2458" s="13" t="s">
        <v>84</v>
      </c>
    </row>
    <row r="2459" spans="1:3">
      <c r="A2459" s="22">
        <v>4357</v>
      </c>
      <c r="B2459" s="23">
        <v>72558</v>
      </c>
      <c r="C2459" s="13" t="s">
        <v>93</v>
      </c>
    </row>
    <row r="2460" spans="1:3">
      <c r="A2460" s="22">
        <v>4358</v>
      </c>
      <c r="B2460" s="23">
        <v>72588</v>
      </c>
      <c r="C2460" s="13" t="s">
        <v>110</v>
      </c>
    </row>
    <row r="2461" spans="1:3">
      <c r="A2461" s="22">
        <v>4359</v>
      </c>
      <c r="B2461" s="23">
        <v>72617</v>
      </c>
      <c r="C2461" s="13" t="s">
        <v>119</v>
      </c>
    </row>
    <row r="2462" spans="1:3">
      <c r="A2462" s="22">
        <v>4360</v>
      </c>
      <c r="B2462" s="23">
        <v>72647</v>
      </c>
      <c r="C2462" s="13" t="s">
        <v>125</v>
      </c>
    </row>
    <row r="2463" spans="1:3">
      <c r="A2463" s="22">
        <v>4361</v>
      </c>
      <c r="B2463" s="23">
        <v>72676</v>
      </c>
      <c r="C2463" s="13" t="s">
        <v>14</v>
      </c>
    </row>
    <row r="2464" spans="1:3">
      <c r="A2464" s="22">
        <v>4362</v>
      </c>
      <c r="B2464" s="23">
        <v>72706</v>
      </c>
      <c r="C2464" s="13" t="s">
        <v>27</v>
      </c>
    </row>
    <row r="2465" spans="1:3">
      <c r="A2465" s="22">
        <v>4363</v>
      </c>
      <c r="B2465" s="23">
        <v>72736</v>
      </c>
      <c r="C2465" s="13" t="s">
        <v>38</v>
      </c>
    </row>
    <row r="2466" spans="1:3">
      <c r="A2466" s="22">
        <v>4364</v>
      </c>
      <c r="B2466" s="23">
        <v>72766</v>
      </c>
      <c r="C2466" s="13" t="s">
        <v>257</v>
      </c>
    </row>
    <row r="2467" spans="1:3">
      <c r="A2467" s="22">
        <v>4365</v>
      </c>
      <c r="B2467" s="23">
        <v>72795</v>
      </c>
      <c r="C2467" s="13" t="s">
        <v>47</v>
      </c>
    </row>
    <row r="2468" spans="1:3">
      <c r="A2468" s="22">
        <v>4366</v>
      </c>
      <c r="B2468" s="23">
        <v>72825</v>
      </c>
      <c r="C2468" s="13" t="s">
        <v>57</v>
      </c>
    </row>
    <row r="2469" spans="1:3">
      <c r="A2469" s="22">
        <v>4367</v>
      </c>
      <c r="B2469" s="23">
        <v>72855</v>
      </c>
      <c r="C2469" s="13" t="s">
        <v>66</v>
      </c>
    </row>
    <row r="2470" spans="1:3">
      <c r="A2470" s="22">
        <v>4368</v>
      </c>
      <c r="B2470" s="23">
        <v>72884</v>
      </c>
      <c r="C2470" s="13" t="s">
        <v>75</v>
      </c>
    </row>
    <row r="2471" spans="1:3">
      <c r="A2471" s="22">
        <v>4369</v>
      </c>
      <c r="B2471" s="23">
        <v>72913</v>
      </c>
      <c r="C2471" s="13" t="s">
        <v>84</v>
      </c>
    </row>
    <row r="2472" spans="1:3">
      <c r="A2472" s="22">
        <v>4370</v>
      </c>
      <c r="B2472" s="23">
        <v>72943</v>
      </c>
      <c r="C2472" s="13" t="s">
        <v>93</v>
      </c>
    </row>
    <row r="2473" spans="1:3">
      <c r="A2473" s="22">
        <v>4371</v>
      </c>
      <c r="B2473" s="23">
        <v>72972</v>
      </c>
      <c r="C2473" s="13" t="s">
        <v>110</v>
      </c>
    </row>
    <row r="2474" spans="1:3">
      <c r="A2474" s="22">
        <v>4372</v>
      </c>
      <c r="B2474" s="23">
        <v>73001</v>
      </c>
      <c r="C2474" s="13" t="s">
        <v>119</v>
      </c>
    </row>
    <row r="2475" spans="1:3">
      <c r="A2475" s="22">
        <v>4373</v>
      </c>
      <c r="B2475" s="23">
        <v>73031</v>
      </c>
      <c r="C2475" s="13" t="s">
        <v>125</v>
      </c>
    </row>
    <row r="2476" spans="1:3">
      <c r="A2476" s="22">
        <v>4374</v>
      </c>
      <c r="B2476" s="23">
        <v>73060</v>
      </c>
      <c r="C2476" s="13" t="s">
        <v>14</v>
      </c>
    </row>
    <row r="2477" spans="1:3">
      <c r="A2477" s="22">
        <v>4375</v>
      </c>
      <c r="B2477" s="23">
        <v>73090</v>
      </c>
      <c r="C2477" s="13" t="s">
        <v>27</v>
      </c>
    </row>
    <row r="2478" spans="1:3">
      <c r="A2478" s="22">
        <v>4376</v>
      </c>
      <c r="B2478" s="23">
        <v>73120</v>
      </c>
      <c r="C2478" s="13" t="s">
        <v>38</v>
      </c>
    </row>
    <row r="2479" spans="1:3">
      <c r="A2479" s="22">
        <v>4377</v>
      </c>
      <c r="B2479" s="23">
        <v>73150</v>
      </c>
      <c r="C2479" s="13" t="s">
        <v>47</v>
      </c>
    </row>
    <row r="2480" spans="1:3">
      <c r="A2480" s="22">
        <v>4378</v>
      </c>
      <c r="B2480" s="23">
        <v>73179</v>
      </c>
      <c r="C2480" s="13" t="s">
        <v>57</v>
      </c>
    </row>
    <row r="2481" spans="1:3">
      <c r="A2481" s="22">
        <v>4379</v>
      </c>
      <c r="B2481" s="23">
        <v>73209</v>
      </c>
      <c r="C2481" s="13" t="s">
        <v>66</v>
      </c>
    </row>
    <row r="2482" spans="1:3">
      <c r="A2482" s="22">
        <v>4380</v>
      </c>
      <c r="B2482" s="23">
        <v>73238</v>
      </c>
      <c r="C2482" s="13" t="s">
        <v>75</v>
      </c>
    </row>
    <row r="2483" spans="1:3">
      <c r="A2483" s="22">
        <v>4381</v>
      </c>
      <c r="B2483" s="23">
        <v>73268</v>
      </c>
      <c r="C2483" s="13" t="s">
        <v>84</v>
      </c>
    </row>
    <row r="2484" spans="1:3">
      <c r="A2484" s="22">
        <v>4382</v>
      </c>
      <c r="B2484" s="23">
        <v>73297</v>
      </c>
      <c r="C2484" s="13" t="s">
        <v>93</v>
      </c>
    </row>
    <row r="2485" spans="1:3">
      <c r="A2485" s="22">
        <v>4383</v>
      </c>
      <c r="B2485" s="23">
        <v>73327</v>
      </c>
      <c r="C2485" s="13" t="s">
        <v>110</v>
      </c>
    </row>
    <row r="2486" spans="1:3">
      <c r="A2486" s="22">
        <v>4384</v>
      </c>
      <c r="B2486" s="23">
        <v>73356</v>
      </c>
      <c r="C2486" s="13" t="s">
        <v>119</v>
      </c>
    </row>
    <row r="2487" spans="1:3">
      <c r="A2487" s="22">
        <v>4385</v>
      </c>
      <c r="B2487" s="23">
        <v>73385</v>
      </c>
      <c r="C2487" s="13" t="s">
        <v>125</v>
      </c>
    </row>
    <row r="2488" spans="1:3">
      <c r="A2488" s="22">
        <v>4386</v>
      </c>
      <c r="B2488" s="23">
        <v>73415</v>
      </c>
      <c r="C2488" s="13" t="s">
        <v>14</v>
      </c>
    </row>
    <row r="2490" spans="1:3">
      <c r="B2490" s="40" t="s">
        <v>266</v>
      </c>
    </row>
  </sheetData>
  <phoneticPr fontId="50" type="noConversion"/>
  <pageMargins left="0.75" right="0.75" top="1" bottom="1" header="0.5" footer="0.5"/>
  <pageSetup paperSize="9" firstPageNumber="4294963191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极简年历</vt:lpstr>
      <vt:lpstr>Nongli</vt:lpstr>
      <vt:lpstr>Nongli!Print_Area</vt:lpstr>
      <vt:lpstr>极简年历!Print_Area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 in a Spreadsheet (7/97)</dc:title>
  <dc:subject/>
  <dc:creator>JH Lim (jhlim008@ctimail3.com)</dc:creator>
  <cp:keywords/>
  <dc:description/>
  <cp:lastModifiedBy>Li John</cp:lastModifiedBy>
  <cp:revision/>
  <cp:lastPrinted>2022-01-01T23:39:57Z</cp:lastPrinted>
  <dcterms:created xsi:type="dcterms:W3CDTF">1998-11-26T13:15:09Z</dcterms:created>
  <dcterms:modified xsi:type="dcterms:W3CDTF">2022-02-23T03:23:44Z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2052-8.1.0.3035</vt:lpwstr>
  </property>
</Properties>
</file>